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13_ncr:1_{D8C30A84-719A-42AE-955C-06CFA19383C1}" xr6:coauthVersionLast="47" xr6:coauthVersionMax="47" xr10:uidLastSave="{00000000-0000-0000-0000-000000000000}"/>
  <bookViews>
    <workbookView xWindow="-110" yWindow="-110" windowWidth="19420" windowHeight="1030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カレンダー!$B$44</definedName>
    <definedName name="ColumnTitleRegion11..C56.1">カレンダー!$B$44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カレンダー!$B$16</definedName>
    <definedName name="ColumnTitleRegion5..C28.1">カレンダー!$B$16</definedName>
    <definedName name="ColumnTitleRegion6..D28.1">カレンダー!$D$27</definedName>
    <definedName name="ColumnTitleRegion7..H40.1">カレンダー!$B$30</definedName>
    <definedName name="ColumnTitleRegion8..C42.1">カレンダー!$B$30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15" i="14" s="1"/>
  <c r="B15" i="14" l="1"/>
  <c r="C29" i="14" s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B29" i="14"/>
  <c r="C43" i="14" s="1"/>
  <c r="F19" i="14" l="1"/>
  <c r="H19" i="14"/>
  <c r="G19" i="14"/>
  <c r="B19" i="14"/>
  <c r="E19" i="14"/>
  <c r="D19" i="14"/>
  <c r="B43" i="14"/>
  <c r="C57" i="14" s="1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C71" i="14" s="1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B55" i="14" l="1"/>
  <c r="H53" i="14"/>
  <c r="E51" i="14"/>
  <c r="C45" i="14"/>
  <c r="C44" i="14" s="1"/>
  <c r="G47" i="14"/>
  <c r="F47" i="14"/>
  <c r="H47" i="14"/>
  <c r="G49" i="14"/>
  <c r="D47" i="14"/>
  <c r="B71" i="14"/>
  <c r="C85" i="14" s="1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B85" i="14"/>
  <c r="C99" i="14" s="1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C113" i="14" s="1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C127" i="14" s="1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41" i="14" s="1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C155" i="14" s="1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<sst xmlns="http://schemas.openxmlformats.org/spreadsheetml/2006/main" count="44" uniqueCount="22">
  <si>
    <t>メモ:</t>
  </si>
  <si>
    <t>日曜日</t>
  </si>
  <si>
    <t>2月</t>
  </si>
  <si>
    <t>11時30分グループホーム管理者会議14時静岡県精神障がい者入院者訪問支援員会議</t>
    <rPh sb="2" eb="3">
      <t>じ</t>
    </rPh>
    <rPh sb="5" eb="6">
      <t>ふん</t>
    </rPh>
    <rPh sb="13" eb="16">
      <t>かんりしゃ</t>
    </rPh>
    <rPh sb="16" eb="18">
      <t>かいぎ</t>
    </rPh>
    <rPh sb="20" eb="21">
      <t>じ</t>
    </rPh>
    <rPh sb="21" eb="24">
      <t>しずおかけん</t>
    </rPh>
    <rPh sb="24" eb="26">
      <t>せいしん</t>
    </rPh>
    <rPh sb="26" eb="27">
      <t>しょう</t>
    </rPh>
    <rPh sb="29" eb="30">
      <t>しゃ</t>
    </rPh>
    <rPh sb="30" eb="32">
      <t>にゅういん</t>
    </rPh>
    <rPh sb="32" eb="33">
      <t>しゃ</t>
    </rPh>
    <rPh sb="33" eb="35">
      <t>ほうもん</t>
    </rPh>
    <rPh sb="35" eb="37">
      <t>しえん</t>
    </rPh>
    <rPh sb="37" eb="38">
      <t>いん</t>
    </rPh>
    <rPh sb="38" eb="40">
      <t>かいぎ</t>
    </rPh>
    <phoneticPr fontId="1" type="noConversion"/>
  </si>
  <si>
    <t>コアレックス信栄副社長打ち合わせ</t>
    <rPh sb="6" eb="8">
      <t>しんえい</t>
    </rPh>
    <rPh sb="8" eb="11">
      <t>ふくしゃちょう</t>
    </rPh>
    <rPh sb="11" eb="12">
      <t>う</t>
    </rPh>
    <rPh sb="13" eb="14">
      <t>あ</t>
    </rPh>
    <phoneticPr fontId="1" type="noConversion"/>
  </si>
  <si>
    <t>11時帰宅</t>
    <rPh sb="2" eb="3">
      <t>じ</t>
    </rPh>
    <rPh sb="3" eb="5">
      <t>きたく</t>
    </rPh>
    <phoneticPr fontId="1" type="noConversion"/>
  </si>
  <si>
    <t>清水町地域生活拠点会議</t>
    <rPh sb="0" eb="2">
      <t>しみず</t>
    </rPh>
    <rPh sb="2" eb="3">
      <t>まち</t>
    </rPh>
    <rPh sb="3" eb="5">
      <t>ちいき</t>
    </rPh>
    <rPh sb="5" eb="7">
      <t>せいかつ</t>
    </rPh>
    <rPh sb="7" eb="9">
      <t>きょてん</t>
    </rPh>
    <rPh sb="9" eb="11">
      <t>かいぎ</t>
    </rPh>
    <phoneticPr fontId="1" type="noConversion"/>
  </si>
  <si>
    <t>杉山県議新春会15時静岡県就労部会</t>
    <rPh sb="0" eb="2">
      <t>すぎやま</t>
    </rPh>
    <rPh sb="2" eb="4">
      <t>けんぎ</t>
    </rPh>
    <rPh sb="4" eb="6">
      <t>しんしゅん</t>
    </rPh>
    <rPh sb="6" eb="7">
      <t>かい</t>
    </rPh>
    <rPh sb="9" eb="10">
      <t>じ</t>
    </rPh>
    <rPh sb="10" eb="13">
      <t>しずおかけん</t>
    </rPh>
    <rPh sb="13" eb="15">
      <t>しゅうろう</t>
    </rPh>
    <rPh sb="15" eb="17">
      <t>ぶかい</t>
    </rPh>
    <phoneticPr fontId="1" type="noConversion"/>
  </si>
  <si>
    <t>堂庭、伊豆の国市古紙回収</t>
    <rPh sb="0" eb="2">
      <t>どうにわ</t>
    </rPh>
    <rPh sb="3" eb="5">
      <t>いず</t>
    </rPh>
    <rPh sb="6" eb="8">
      <t>くにし</t>
    </rPh>
    <rPh sb="8" eb="10">
      <t>こし</t>
    </rPh>
    <rPh sb="10" eb="12">
      <t>かいしゅう</t>
    </rPh>
    <phoneticPr fontId="1" type="noConversion"/>
  </si>
  <si>
    <t>エッグマート回収</t>
    <rPh sb="6" eb="8">
      <t>かいしゅう</t>
    </rPh>
    <phoneticPr fontId="1" type="noConversion"/>
  </si>
  <si>
    <t>伊豆の国市機密回収</t>
    <rPh sb="0" eb="2">
      <t>いず</t>
    </rPh>
    <rPh sb="3" eb="5">
      <t>くにし</t>
    </rPh>
    <rPh sb="5" eb="7">
      <t>きみつ</t>
    </rPh>
    <rPh sb="7" eb="9">
      <t>かいしゅう</t>
    </rPh>
    <phoneticPr fontId="1" type="noConversion"/>
  </si>
  <si>
    <t>アロマハンドタッチ（グループホーム）</t>
    <phoneticPr fontId="1" type="noConversion"/>
  </si>
  <si>
    <t>ピアカウンセリング（グループホーム）</t>
    <phoneticPr fontId="1" type="noConversion"/>
  </si>
  <si>
    <t>しあわせ通信配布日</t>
    <rPh sb="4" eb="6">
      <t>つうしん</t>
    </rPh>
    <rPh sb="6" eb="8">
      <t>はいふ</t>
    </rPh>
    <rPh sb="8" eb="9">
      <t>び</t>
    </rPh>
    <phoneticPr fontId="1" type="noConversion"/>
  </si>
  <si>
    <t>異動内示</t>
    <rPh sb="0" eb="2">
      <t>いどう</t>
    </rPh>
    <rPh sb="2" eb="4">
      <t>ないじ</t>
    </rPh>
    <phoneticPr fontId="1" type="noConversion"/>
  </si>
  <si>
    <t>11時帰宅　　　　　　　13時支援会議、15時管理者会議</t>
    <rPh sb="2" eb="3">
      <t>じ</t>
    </rPh>
    <rPh sb="3" eb="5">
      <t>きたく</t>
    </rPh>
    <rPh sb="14" eb="15">
      <t>じ</t>
    </rPh>
    <rPh sb="15" eb="17">
      <t>しえん</t>
    </rPh>
    <rPh sb="17" eb="19">
      <t>かいぎ</t>
    </rPh>
    <rPh sb="22" eb="23">
      <t>じ</t>
    </rPh>
    <rPh sb="23" eb="25">
      <t>かんり</t>
    </rPh>
    <rPh sb="25" eb="26">
      <t>しゃ</t>
    </rPh>
    <rPh sb="26" eb="28">
      <t>かいぎ</t>
    </rPh>
    <phoneticPr fontId="1" type="noConversion"/>
  </si>
  <si>
    <t>休所日</t>
    <rPh sb="0" eb="2">
      <t>きゅうしょ</t>
    </rPh>
    <rPh sb="2" eb="3">
      <t>び</t>
    </rPh>
    <phoneticPr fontId="1" type="noConversion"/>
  </si>
  <si>
    <t>堂庭・お散歩市記念事業</t>
    <rPh sb="0" eb="2">
      <t>どうにわ</t>
    </rPh>
    <rPh sb="4" eb="6">
      <t>さんぽ</t>
    </rPh>
    <rPh sb="6" eb="7">
      <t>いち</t>
    </rPh>
    <rPh sb="7" eb="9">
      <t>きねん</t>
    </rPh>
    <rPh sb="9" eb="11">
      <t>じぎょう</t>
    </rPh>
    <phoneticPr fontId="1" type="noConversion"/>
  </si>
  <si>
    <t>休所日（職員全体研修、午後支援会議）15時管理者会議</t>
    <rPh sb="0" eb="2">
      <t>きゅうしょ</t>
    </rPh>
    <rPh sb="2" eb="3">
      <t>び</t>
    </rPh>
    <rPh sb="4" eb="6">
      <t>しょくいん</t>
    </rPh>
    <rPh sb="6" eb="8">
      <t>ぜんたい</t>
    </rPh>
    <rPh sb="8" eb="10">
      <t>けんしゅう</t>
    </rPh>
    <rPh sb="11" eb="13">
      <t>ごご</t>
    </rPh>
    <rPh sb="13" eb="15">
      <t>しえん</t>
    </rPh>
    <rPh sb="15" eb="17">
      <t>かいぎ</t>
    </rPh>
    <rPh sb="20" eb="21">
      <t>じ</t>
    </rPh>
    <rPh sb="21" eb="24">
      <t>かんりしゃ</t>
    </rPh>
    <rPh sb="24" eb="26">
      <t>かいぎ</t>
    </rPh>
    <phoneticPr fontId="1" type="noConversion"/>
  </si>
  <si>
    <t>11時30分グループホーム管理者会議</t>
    <rPh sb="2" eb="3">
      <t>じ</t>
    </rPh>
    <rPh sb="5" eb="6">
      <t>ふん</t>
    </rPh>
    <rPh sb="13" eb="16">
      <t>かんりしゃ</t>
    </rPh>
    <rPh sb="16" eb="18">
      <t>かいぎ</t>
    </rPh>
    <phoneticPr fontId="1" type="noConversion"/>
  </si>
  <si>
    <t>作業11時帰宅・アロマハンドタッチ</t>
    <rPh sb="0" eb="2">
      <t>さぎょう</t>
    </rPh>
    <rPh sb="4" eb="5">
      <t>じ</t>
    </rPh>
    <rPh sb="5" eb="7">
      <t>きたく</t>
    </rPh>
    <phoneticPr fontId="1" type="noConversion"/>
  </si>
  <si>
    <t>ボーリング大会（アルシオン担当）・ピアカウンセリング</t>
    <rPh sb="5" eb="7">
      <t>たいかい</t>
    </rPh>
    <rPh sb="13" eb="15">
      <t>たんとう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</si>
</sst>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4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9"/>
      <color theme="1"/>
      <name val="Meiryo UI"/>
      <family val="2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6795556505021"/>
      </left>
      <right/>
      <top/>
      <bottom style="thin">
        <color indexed="64"/>
      </bottom>
      <diagonal/>
    </border>
    <border>
      <left/>
      <right style="thin">
        <color theme="0" tint="-0.14993743705557422"/>
      </right>
      <top/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1" applyNumberFormat="0" applyAlignment="0" applyProtection="0"/>
    <xf numFmtId="0" fontId="17" fillId="12" borderId="12" applyNumberFormat="0" applyAlignment="0" applyProtection="0"/>
    <xf numFmtId="0" fontId="8" fillId="12" borderId="11" applyNumberFormat="0" applyAlignment="0" applyProtection="0"/>
    <xf numFmtId="0" fontId="15" fillId="0" borderId="13" applyNumberFormat="0" applyFill="0" applyAlignment="0" applyProtection="0"/>
    <xf numFmtId="0" fontId="4" fillId="13" borderId="14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29">
    <xf numFmtId="0" fontId="0" fillId="0" borderId="0" xfId="0"/>
    <xf numFmtId="0" fontId="18" fillId="6" borderId="0" xfId="9">
      <alignment horizontal="center"/>
    </xf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0" fillId="2" borderId="0" xfId="0" applyFill="1" applyBorder="1"/>
    <xf numFmtId="0" fontId="2" fillId="0" borderId="6" xfId="6" applyNumberFormat="1" applyFill="1">
      <alignment horizontal="left" vertical="top" wrapText="1" indent="1"/>
    </xf>
    <xf numFmtId="0" fontId="2" fillId="0" borderId="5" xfId="6" applyNumberFormat="1" applyFill="1" applyBorder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3" fillId="0" borderId="6" xfId="6" applyNumberFormat="1" applyFont="1" applyFill="1">
      <alignment horizontal="left" vertical="top" wrapText="1" indent="1"/>
    </xf>
    <xf numFmtId="178" fontId="21" fillId="35" borderId="9" xfId="5" applyFill="1">
      <alignment horizontal="left" vertical="center" wrapText="1" indent="1"/>
    </xf>
    <xf numFmtId="0" fontId="2" fillId="35" borderId="6" xfId="6" applyNumberFormat="1" applyFill="1">
      <alignment horizontal="left" vertical="top" wrapText="1" indent="1"/>
    </xf>
    <xf numFmtId="178" fontId="21" fillId="36" borderId="4" xfId="5" applyFill="1" applyBorder="1">
      <alignment horizontal="left" vertical="center" wrapText="1" indent="1"/>
    </xf>
    <xf numFmtId="0" fontId="2" fillId="36" borderId="5" xfId="6" applyNumberFormat="1" applyFill="1" applyBorder="1">
      <alignment horizontal="left" vertical="top" wrapText="1" indent="1"/>
    </xf>
    <xf numFmtId="0" fontId="2" fillId="36" borderId="6" xfId="6" applyNumberFormat="1" applyFill="1">
      <alignment horizontal="left" vertical="top" wrapText="1" indent="1"/>
    </xf>
    <xf numFmtId="178" fontId="21" fillId="36" borderId="9" xfId="5" applyFill="1">
      <alignment horizontal="left" vertical="center" wrapText="1" indent="1"/>
    </xf>
    <xf numFmtId="0" fontId="2" fillId="36" borderId="15" xfId="6" applyNumberFormat="1" applyFill="1" applyBorder="1">
      <alignment horizontal="left" vertical="top" wrapText="1" indent="1"/>
    </xf>
    <xf numFmtId="178" fontId="21" fillId="36" borderId="16" xfId="5" applyFill="1" applyBorder="1">
      <alignment horizontal="left" vertical="center" wrapText="1" indent="1"/>
    </xf>
    <xf numFmtId="0" fontId="12" fillId="0" borderId="0" xfId="2">
      <alignment horizontal="left" indent="3"/>
    </xf>
    <xf numFmtId="179" fontId="0" fillId="0" borderId="8" xfId="8" applyNumberFormat="1" applyFont="1">
      <alignment horizontal="left" vertical="center" wrapText="1" indent="1"/>
    </xf>
    <xf numFmtId="179" fontId="9" fillId="0" borderId="8" xfId="8" applyNumberFormat="1">
      <alignment horizontal="left" vertical="center" wrapText="1" indent="1"/>
    </xf>
    <xf numFmtId="0" fontId="9" fillId="0" borderId="8" xfId="8" applyNumberFormat="1">
      <alignment horizontal="left" vertical="center" wrapText="1" indent="1"/>
    </xf>
    <xf numFmtId="0" fontId="2" fillId="0" borderId="0" xfId="7" applyNumberFormat="1">
      <alignment horizontal="left" vertical="top" wrapText="1" indent="1"/>
    </xf>
    <xf numFmtId="0" fontId="0" fillId="37" borderId="0" xfId="0" applyFill="1" applyAlignment="1">
      <alignment horizontal="center" vertical="center"/>
    </xf>
    <xf numFmtId="0" fontId="2" fillId="37" borderId="6" xfId="6" applyNumberFormat="1" applyFill="1">
      <alignment horizontal="left" vertical="top" wrapText="1" indent="1"/>
    </xf>
    <xf numFmtId="0" fontId="0" fillId="0" borderId="0" xfId="0" applyFill="1" applyAlignment="1">
      <alignment horizontal="center" vertical="center" wrapTex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13" zoomScaleNormal="100" workbookViewId="0"/>
  </sheetViews>
  <sheetFormatPr defaultColWidth="8.85546875" defaultRowHeight="15" x14ac:dyDescent="0.35"/>
  <cols>
    <col min="1" max="1" width="2.140625" customWidth="1"/>
    <col min="2" max="2" width="18.42578125" customWidth="1"/>
    <col min="3" max="8" width="17.78515625" customWidth="1"/>
    <col min="9" max="9" width="2.640625" customWidth="1"/>
    <col min="14" max="14" width="6" customWidth="1"/>
  </cols>
  <sheetData>
    <row r="1" spans="1:8" ht="54" customHeight="1" x14ac:dyDescent="1">
      <c r="A1" s="2"/>
      <c r="B1" s="1">
        <f ca="1">YEAR(TODAY())</f>
        <v>2026</v>
      </c>
      <c r="C1" s="21" t="s">
        <v>2</v>
      </c>
      <c r="D1" s="21"/>
      <c r="E1" s="21"/>
      <c r="F1" s="2"/>
      <c r="G1" s="2"/>
      <c r="H1" s="2"/>
    </row>
    <row r="2" spans="1:8" ht="14.25" customHeight="1" x14ac:dyDescent="0.35">
      <c r="A2" s="9"/>
      <c r="B2" s="3" t="s">
        <v>1</v>
      </c>
      <c r="C2" s="4" t="str">
        <f t="shared" ref="C2:H2" ca="1" si="0">UPPER(TEXT(C3,"aaaa"))</f>
        <v>月曜日</v>
      </c>
      <c r="D2" s="3" t="str">
        <f t="shared" ca="1" si="0"/>
        <v>火曜日</v>
      </c>
      <c r="E2" s="4" t="str">
        <f t="shared" ca="1" si="0"/>
        <v>水曜日</v>
      </c>
      <c r="F2" s="3" t="str">
        <f t="shared" ca="1" si="0"/>
        <v>木曜日</v>
      </c>
      <c r="G2" s="4" t="str">
        <f t="shared" ca="1" si="0"/>
        <v>金曜日</v>
      </c>
      <c r="H2" s="3" t="str">
        <f t="shared" ca="1" si="0"/>
        <v>土曜日</v>
      </c>
    </row>
    <row r="3" spans="1:8" ht="16.5" customHeight="1" x14ac:dyDescent="0.35">
      <c r="B3" s="18">
        <f t="array" aca="1" ref="B3:H3" ca="1">Days+1+DATE(Calendar1Year,Calendar1MonthOption,1)-WEEKDAY(DATE(Calendar1Year,Calendar1MonthOption,1),WeekdayOption)</f>
        <v>46054</v>
      </c>
      <c r="C3" s="10">
        <f ca="1"/>
        <v>46055</v>
      </c>
      <c r="D3" s="10">
        <f ca="1"/>
        <v>46056</v>
      </c>
      <c r="E3" s="10">
        <f ca="1"/>
        <v>46057</v>
      </c>
      <c r="F3" s="10">
        <f ca="1"/>
        <v>46058</v>
      </c>
      <c r="G3" s="10">
        <f ca="1"/>
        <v>46059</v>
      </c>
      <c r="H3" s="15">
        <f ca="1"/>
        <v>46060</v>
      </c>
    </row>
    <row r="4" spans="1:8" ht="56.25" customHeight="1" x14ac:dyDescent="0.35">
      <c r="B4" s="17"/>
      <c r="C4" s="6"/>
      <c r="D4" s="6" t="s">
        <v>10</v>
      </c>
      <c r="E4" s="12" t="s">
        <v>3</v>
      </c>
      <c r="F4" s="6"/>
      <c r="G4" s="6"/>
      <c r="H4" s="16" t="s">
        <v>11</v>
      </c>
    </row>
    <row r="5" spans="1:8" ht="16.5" customHeight="1" x14ac:dyDescent="0.35">
      <c r="B5" s="18">
        <f t="array" aca="1" ref="B5:H5" ca="1">Days+8+DATE(Calendar1Year,Calendar1MonthOption,1)-WEEKDAY(DATE(Calendar1Year,Calendar1MonthOption,1),WeekdayOption)</f>
        <v>46061</v>
      </c>
      <c r="C5" s="10">
        <f ca="1"/>
        <v>46062</v>
      </c>
      <c r="D5" s="10">
        <f ca="1"/>
        <v>46063</v>
      </c>
      <c r="E5" s="13">
        <f ca="1"/>
        <v>46064</v>
      </c>
      <c r="F5" s="10">
        <f ca="1"/>
        <v>46065</v>
      </c>
      <c r="G5" s="10">
        <f ca="1"/>
        <v>46066</v>
      </c>
      <c r="H5" s="15">
        <f ca="1"/>
        <v>46067</v>
      </c>
    </row>
    <row r="6" spans="1:8" ht="56.25" customHeight="1" x14ac:dyDescent="0.35">
      <c r="B6" s="19" t="s">
        <v>8</v>
      </c>
      <c r="C6" s="6" t="s">
        <v>4</v>
      </c>
      <c r="D6" s="6" t="s">
        <v>9</v>
      </c>
      <c r="E6" s="14" t="s">
        <v>5</v>
      </c>
      <c r="F6" s="6"/>
      <c r="G6" s="6"/>
      <c r="H6" s="17" t="s">
        <v>16</v>
      </c>
    </row>
    <row r="7" spans="1:8" ht="16.5" customHeight="1" x14ac:dyDescent="0.35">
      <c r="B7" s="20">
        <f t="array" aca="1" ref="B7:H7" ca="1">Days+15+DATE(Calendar1Year,Calendar1MonthOption,1)-WEEKDAY(DATE(Calendar1Year,Calendar1MonthOption,1),WeekdayOption)</f>
        <v>46068</v>
      </c>
      <c r="C7" s="10">
        <f ca="1"/>
        <v>46069</v>
      </c>
      <c r="D7" s="10">
        <f ca="1"/>
        <v>46070</v>
      </c>
      <c r="E7" s="10">
        <f ca="1"/>
        <v>46071</v>
      </c>
      <c r="F7" s="10">
        <f ca="1"/>
        <v>46072</v>
      </c>
      <c r="G7" s="10">
        <f ca="1"/>
        <v>46073</v>
      </c>
      <c r="H7" s="15">
        <f ca="1"/>
        <v>46074</v>
      </c>
    </row>
    <row r="8" spans="1:8" ht="56.25" customHeight="1" x14ac:dyDescent="0.35">
      <c r="B8" s="17" t="s">
        <v>16</v>
      </c>
      <c r="C8" s="6"/>
      <c r="D8" s="6" t="s">
        <v>6</v>
      </c>
      <c r="E8" s="14" t="s">
        <v>15</v>
      </c>
      <c r="F8" s="6"/>
      <c r="G8" s="6"/>
      <c r="H8" s="16" t="s">
        <v>12</v>
      </c>
    </row>
    <row r="9" spans="1:8" ht="16.5" customHeight="1" x14ac:dyDescent="0.35">
      <c r="B9" s="18">
        <f t="array" aca="1" ref="B9:H9" ca="1">Days+22+DATE(Calendar1Year,Calendar1MonthOption,1)-WEEKDAY(DATE(Calendar1Year,Calendar1MonthOption,1),WeekdayOption)</f>
        <v>46075</v>
      </c>
      <c r="C9" s="13">
        <f ca="1"/>
        <v>46076</v>
      </c>
      <c r="D9" s="10">
        <f ca="1"/>
        <v>46077</v>
      </c>
      <c r="E9" s="10">
        <f ca="1"/>
        <v>46078</v>
      </c>
      <c r="F9" s="10">
        <f ca="1"/>
        <v>46079</v>
      </c>
      <c r="G9" s="10">
        <f ca="1"/>
        <v>46080</v>
      </c>
      <c r="H9" s="15">
        <f ca="1"/>
        <v>46081</v>
      </c>
    </row>
    <row r="10" spans="1:8" ht="56.25" customHeight="1" x14ac:dyDescent="0.35">
      <c r="B10" s="17" t="s">
        <v>16</v>
      </c>
      <c r="C10" s="14" t="s">
        <v>5</v>
      </c>
      <c r="D10" s="6" t="s">
        <v>7</v>
      </c>
      <c r="E10" s="6"/>
      <c r="F10" s="6" t="s">
        <v>13</v>
      </c>
      <c r="G10" s="6"/>
      <c r="H10" s="16" t="s">
        <v>16</v>
      </c>
    </row>
    <row r="11" spans="1:8" ht="16.5" customHeight="1" x14ac:dyDescent="0.35">
      <c r="B11" s="18">
        <f t="array" aca="1" ref="B11:H11" ca="1">Days+29+DATE(Calendar1Year,Calendar1MonthOption,1)-WEEKDAY(DATE(Calendar1Year,Calendar1MonthOption,1),WeekdayOption)</f>
        <v>46082</v>
      </c>
      <c r="C11" s="10">
        <f ca="1"/>
        <v>46083</v>
      </c>
      <c r="D11" s="10">
        <f ca="1"/>
        <v>46084</v>
      </c>
      <c r="E11" s="10">
        <f ca="1"/>
        <v>46085</v>
      </c>
      <c r="F11" s="10">
        <f ca="1"/>
        <v>46086</v>
      </c>
      <c r="G11" s="10">
        <f ca="1"/>
        <v>46087</v>
      </c>
      <c r="H11" s="11">
        <f ca="1"/>
        <v>46088</v>
      </c>
    </row>
    <row r="12" spans="1:8" ht="57" customHeight="1" x14ac:dyDescent="0.35">
      <c r="B12" s="17" t="s">
        <v>16</v>
      </c>
      <c r="C12" s="6"/>
      <c r="D12" s="6"/>
      <c r="E12" s="6"/>
      <c r="F12" s="6"/>
      <c r="G12" s="6"/>
      <c r="H12" s="7"/>
    </row>
    <row r="13" spans="1:8" ht="16.5" customHeight="1" x14ac:dyDescent="0.35">
      <c r="B13" s="10">
        <f t="array" aca="1" ref="B13:C13" ca="1">Days+36+DATE(Calendar1Year,Calendar1MonthOption,1)-WEEKDAY(DATE(Calendar1Year,Calendar1MonthOption,1),WeekdayOption)</f>
        <v>46089</v>
      </c>
      <c r="C13" s="10">
        <f ca="1"/>
        <v>46090</v>
      </c>
      <c r="D13" s="24" t="s">
        <v>0</v>
      </c>
      <c r="E13" s="24"/>
      <c r="F13" s="24"/>
      <c r="G13" s="24"/>
      <c r="H13" s="24"/>
    </row>
    <row r="14" spans="1:8" ht="63.75" customHeight="1" x14ac:dyDescent="0.35">
      <c r="B14" s="6"/>
      <c r="C14" s="6"/>
      <c r="D14" s="25"/>
      <c r="E14" s="25"/>
      <c r="F14" s="25"/>
      <c r="G14" s="25"/>
      <c r="H14" s="25"/>
    </row>
    <row r="15" spans="1:8" ht="54" customHeight="1" x14ac:dyDescent="1">
      <c r="A15" s="2"/>
      <c r="B15" s="1">
        <f ca="1">YEAR(DATE(Calendar1Year,Calendar1MonthOption+1,1))</f>
        <v>2026</v>
      </c>
      <c r="C15" s="21" t="str">
        <f ca="1">TEXT(DATE(Calendar1Year,Calendar1MonthOption+1,1),"m月")</f>
        <v>3月</v>
      </c>
      <c r="D15" s="21"/>
      <c r="E15" s="21"/>
      <c r="F15" s="5"/>
      <c r="G15" s="5"/>
      <c r="H15" s="2"/>
    </row>
    <row r="16" spans="1:8" ht="14.25" customHeight="1" x14ac:dyDescent="0.35">
      <c r="A16" s="9"/>
      <c r="B16" s="3" t="str">
        <f t="shared" ref="B16:H16" ca="1" si="1">UPPER(TEXT(B17,"aaaa"))</f>
        <v>日曜日</v>
      </c>
      <c r="C16" s="4" t="str">
        <f t="shared" ca="1" si="1"/>
        <v>月曜日</v>
      </c>
      <c r="D16" s="3" t="str">
        <f t="shared" ca="1" si="1"/>
        <v>火曜日</v>
      </c>
      <c r="E16" s="4" t="str">
        <f t="shared" ca="1" si="1"/>
        <v>水曜日</v>
      </c>
      <c r="F16" s="3" t="str">
        <f t="shared" ca="1" si="1"/>
        <v>木曜日</v>
      </c>
      <c r="G16" s="4" t="str">
        <f t="shared" ca="1" si="1"/>
        <v>金曜日</v>
      </c>
      <c r="H16" s="3" t="str">
        <f t="shared" ca="1" si="1"/>
        <v>土曜日</v>
      </c>
    </row>
    <row r="17" spans="1:8" ht="16.5" customHeight="1" x14ac:dyDescent="0.35">
      <c r="B17" s="10">
        <f t="array" aca="1" ref="B17:H17" ca="1">Days+1+DATE(Calendar2Year,Calendar2MonthOption,1)-WEEKDAY(DATE(Calendar2Year,Calendar2MonthOption,1),WeekdayOption)</f>
        <v>46082</v>
      </c>
      <c r="C17" s="10">
        <f ca="1"/>
        <v>46083</v>
      </c>
      <c r="D17" s="10">
        <f ca="1"/>
        <v>46084</v>
      </c>
      <c r="E17" s="10">
        <f ca="1"/>
        <v>46085</v>
      </c>
      <c r="F17" s="10">
        <f ca="1"/>
        <v>46086</v>
      </c>
      <c r="G17" s="10">
        <f ca="1"/>
        <v>46087</v>
      </c>
      <c r="H17" s="11">
        <f ca="1"/>
        <v>46088</v>
      </c>
    </row>
    <row r="18" spans="1:8" ht="56.25" customHeight="1" x14ac:dyDescent="0.35">
      <c r="B18" s="26" t="s">
        <v>16</v>
      </c>
      <c r="C18" s="6"/>
      <c r="D18" s="6"/>
      <c r="E18" s="6" t="s">
        <v>19</v>
      </c>
      <c r="F18" s="6"/>
      <c r="G18" s="6"/>
      <c r="H18" s="28" t="s">
        <v>20</v>
      </c>
    </row>
    <row r="19" spans="1:8" ht="16.5" customHeight="1" x14ac:dyDescent="0.35">
      <c r="B19" s="10">
        <f t="array" aca="1" ref="B19:H19" ca="1">Days+8+DATE(Calendar2Year,Calendar2MonthOption,1)-WEEKDAY(DATE(Calendar2Year,Calendar2MonthOption,1),WeekdayOption)</f>
        <v>46089</v>
      </c>
      <c r="C19" s="10">
        <f ca="1"/>
        <v>46090</v>
      </c>
      <c r="D19" s="10">
        <f ca="1"/>
        <v>46091</v>
      </c>
      <c r="E19" s="10">
        <f ca="1"/>
        <v>46092</v>
      </c>
      <c r="F19" s="10">
        <f ca="1"/>
        <v>46093</v>
      </c>
      <c r="G19" s="10">
        <f ca="1"/>
        <v>46094</v>
      </c>
      <c r="H19" s="11">
        <f ca="1"/>
        <v>46095</v>
      </c>
    </row>
    <row r="20" spans="1:8" ht="56.25" customHeight="1" x14ac:dyDescent="0.35">
      <c r="B20" s="6" t="s">
        <v>17</v>
      </c>
      <c r="C20" s="6"/>
      <c r="D20" s="6"/>
      <c r="E20" s="6"/>
      <c r="F20" s="6"/>
      <c r="G20" s="6"/>
      <c r="H20" s="26" t="s">
        <v>16</v>
      </c>
    </row>
    <row r="21" spans="1:8" ht="16.5" customHeight="1" x14ac:dyDescent="0.35">
      <c r="B21" s="10">
        <f t="array" aca="1" ref="B21:H21" ca="1">Days+15+DATE(Calendar2Year,Calendar2MonthOption,1)-WEEKDAY(DATE(Calendar2Year,Calendar2MonthOption,1),WeekdayOption)</f>
        <v>46096</v>
      </c>
      <c r="C21" s="10">
        <f ca="1"/>
        <v>46097</v>
      </c>
      <c r="D21" s="10">
        <f ca="1"/>
        <v>46098</v>
      </c>
      <c r="E21" s="10">
        <f ca="1"/>
        <v>46099</v>
      </c>
      <c r="F21" s="10">
        <f ca="1"/>
        <v>46100</v>
      </c>
      <c r="G21" s="10">
        <f ca="1"/>
        <v>46101</v>
      </c>
      <c r="H21" s="11">
        <f ca="1"/>
        <v>46102</v>
      </c>
    </row>
    <row r="22" spans="1:8" ht="56.25" customHeight="1" x14ac:dyDescent="0.35">
      <c r="B22" s="26" t="s">
        <v>16</v>
      </c>
      <c r="C22" s="6"/>
      <c r="D22" s="6"/>
      <c r="E22" s="6"/>
      <c r="F22" s="6"/>
      <c r="G22" s="6" t="s">
        <v>14</v>
      </c>
      <c r="H22" s="7" t="s">
        <v>21</v>
      </c>
    </row>
    <row r="23" spans="1:8" ht="16.5" customHeight="1" x14ac:dyDescent="0.35">
      <c r="B23" s="10">
        <f t="array" aca="1" ref="B23:H23" ca="1">Days+22+DATE(Calendar2Year,Calendar2MonthOption,1)-WEEKDAY(DATE(Calendar2Year,Calendar2MonthOption,1),WeekdayOption)</f>
        <v>46103</v>
      </c>
      <c r="C23" s="10">
        <f ca="1"/>
        <v>46104</v>
      </c>
      <c r="D23" s="10">
        <f ca="1"/>
        <v>46105</v>
      </c>
      <c r="E23" s="10">
        <f ca="1"/>
        <v>46106</v>
      </c>
      <c r="F23" s="10">
        <f ca="1"/>
        <v>46107</v>
      </c>
      <c r="G23" s="10">
        <f ca="1"/>
        <v>46108</v>
      </c>
      <c r="H23" s="11">
        <f ca="1"/>
        <v>46109</v>
      </c>
    </row>
    <row r="24" spans="1:8" ht="56.25" customHeight="1" x14ac:dyDescent="0.35">
      <c r="B24" s="26" t="s">
        <v>16</v>
      </c>
      <c r="C24" s="6"/>
      <c r="D24" s="6"/>
      <c r="E24" s="6"/>
      <c r="F24" s="6"/>
      <c r="G24" s="6"/>
      <c r="H24" s="26" t="s">
        <v>16</v>
      </c>
    </row>
    <row r="25" spans="1:8" ht="16.5" customHeight="1" x14ac:dyDescent="0.35">
      <c r="B25" s="10">
        <f t="array" aca="1" ref="B25:H25" ca="1">Days+29+DATE(Calendar2Year,Calendar2MonthOption,1)-WEEKDAY(DATE(Calendar2Year,Calendar2MonthOption,1),WeekdayOption)</f>
        <v>46110</v>
      </c>
      <c r="C25" s="10">
        <f ca="1"/>
        <v>46111</v>
      </c>
      <c r="D25" s="10">
        <f ca="1"/>
        <v>46112</v>
      </c>
      <c r="E25" s="10">
        <f ca="1"/>
        <v>46113</v>
      </c>
      <c r="F25" s="10">
        <f ca="1"/>
        <v>46114</v>
      </c>
      <c r="G25" s="10">
        <f ca="1"/>
        <v>46115</v>
      </c>
      <c r="H25" s="11">
        <f ca="1"/>
        <v>46116</v>
      </c>
    </row>
    <row r="26" spans="1:8" ht="57" customHeight="1" x14ac:dyDescent="0.35">
      <c r="B26" s="26" t="s">
        <v>16</v>
      </c>
      <c r="C26" s="6"/>
      <c r="D26" s="27" t="s">
        <v>18</v>
      </c>
      <c r="E26" s="6"/>
      <c r="F26" s="6"/>
      <c r="G26" s="6"/>
      <c r="H26" s="8"/>
    </row>
    <row r="27" spans="1:8" ht="16.5" customHeight="1" x14ac:dyDescent="0.35">
      <c r="B27" s="10">
        <f t="array" aca="1" ref="B27:C27" ca="1">Days+36+DATE(Calendar2Year,Calendar2MonthOption,1)-WEEKDAY(DATE(Calendar2Year,Calendar2MonthOption,1),WeekdayOption)</f>
        <v>46117</v>
      </c>
      <c r="C27" s="10">
        <f ca="1"/>
        <v>46118</v>
      </c>
      <c r="D27" s="23" t="s">
        <v>0</v>
      </c>
      <c r="E27" s="23"/>
      <c r="F27" s="23"/>
      <c r="G27" s="23"/>
      <c r="H27" s="23"/>
    </row>
    <row r="28" spans="1:8" ht="63.75" customHeight="1" x14ac:dyDescent="0.35">
      <c r="B28" s="6"/>
      <c r="C28" s="6"/>
      <c r="D28" s="25"/>
      <c r="E28" s="25"/>
      <c r="F28" s="25"/>
      <c r="G28" s="25"/>
      <c r="H28" s="25"/>
    </row>
    <row r="29" spans="1:8" ht="54" customHeight="1" x14ac:dyDescent="1">
      <c r="A29" s="2"/>
      <c r="B29" s="1">
        <f ca="1">YEAR(DATE(Calendar2Year,Calendar2MonthOption+1,1))</f>
        <v>2026</v>
      </c>
      <c r="C29" s="21" t="str">
        <f ca="1">TEXT(DATE(Calendar2Year,Calendar2MonthOption+1,1),"m月")</f>
        <v>4月</v>
      </c>
      <c r="D29" s="21"/>
      <c r="E29" s="21"/>
      <c r="F29" s="5"/>
      <c r="G29" s="5"/>
      <c r="H29" s="2"/>
    </row>
    <row r="30" spans="1:8" ht="14.25" customHeight="1" x14ac:dyDescent="0.35">
      <c r="A30" s="9"/>
      <c r="B30" s="3" t="str">
        <f t="shared" ref="B30:H30" ca="1" si="2">UPPER(TEXT(B31,"aaaa"))</f>
        <v>日曜日</v>
      </c>
      <c r="C30" s="4" t="str">
        <f t="shared" ca="1" si="2"/>
        <v>月曜日</v>
      </c>
      <c r="D30" s="3" t="str">
        <f t="shared" ca="1" si="2"/>
        <v>火曜日</v>
      </c>
      <c r="E30" s="4" t="str">
        <f t="shared" ca="1" si="2"/>
        <v>水曜日</v>
      </c>
      <c r="F30" s="3" t="str">
        <f t="shared" ca="1" si="2"/>
        <v>木曜日</v>
      </c>
      <c r="G30" s="4" t="str">
        <f t="shared" ca="1" si="2"/>
        <v>金曜日</v>
      </c>
      <c r="H30" s="3" t="str">
        <f t="shared" ca="1" si="2"/>
        <v>土曜日</v>
      </c>
    </row>
    <row r="31" spans="1:8" ht="16.5" customHeight="1" x14ac:dyDescent="0.35">
      <c r="B31" s="10">
        <f t="array" aca="1" ref="B31:H31" ca="1">Days+1+DATE(Calendar3Year,Calendar3MonthOption,1)-WEEKDAY(DATE(Calendar3Year,Calendar3MonthOption,1),WeekdayOption)</f>
        <v>46110</v>
      </c>
      <c r="C31" s="10">
        <f ca="1"/>
        <v>46111</v>
      </c>
      <c r="D31" s="10">
        <f ca="1"/>
        <v>46112</v>
      </c>
      <c r="E31" s="10">
        <f ca="1"/>
        <v>46113</v>
      </c>
      <c r="F31" s="10">
        <f ca="1"/>
        <v>46114</v>
      </c>
      <c r="G31" s="10">
        <f ca="1"/>
        <v>46115</v>
      </c>
      <c r="H31" s="11">
        <f ca="1"/>
        <v>46116</v>
      </c>
    </row>
    <row r="32" spans="1:8" ht="56.25" customHeight="1" x14ac:dyDescent="0.35">
      <c r="B32" s="6"/>
      <c r="C32" s="6"/>
      <c r="D32" s="6"/>
      <c r="E32" s="6"/>
      <c r="F32" s="6"/>
      <c r="G32" s="6"/>
      <c r="H32" s="7"/>
    </row>
    <row r="33" spans="1:8" ht="16.5" customHeight="1" x14ac:dyDescent="0.35">
      <c r="B33" s="10">
        <f t="array" aca="1" ref="B33:H33" ca="1">Days+8+DATE(Calendar3Year,Calendar3MonthOption,1)-WEEKDAY(DATE(Calendar3Year,Calendar3MonthOption,1),WeekdayOption)</f>
        <v>46117</v>
      </c>
      <c r="C33" s="10">
        <f ca="1"/>
        <v>46118</v>
      </c>
      <c r="D33" s="10">
        <f ca="1"/>
        <v>46119</v>
      </c>
      <c r="E33" s="10">
        <f ca="1"/>
        <v>46120</v>
      </c>
      <c r="F33" s="10">
        <f ca="1"/>
        <v>46121</v>
      </c>
      <c r="G33" s="10">
        <f ca="1"/>
        <v>46122</v>
      </c>
      <c r="H33" s="11">
        <f ca="1"/>
        <v>46123</v>
      </c>
    </row>
    <row r="34" spans="1:8" ht="56.25" customHeight="1" x14ac:dyDescent="0.35">
      <c r="B34" s="6"/>
      <c r="C34" s="6"/>
      <c r="D34" s="6"/>
      <c r="E34" s="6"/>
      <c r="F34" s="6"/>
      <c r="G34" s="6"/>
      <c r="H34" s="7"/>
    </row>
    <row r="35" spans="1:8" ht="16.5" customHeight="1" x14ac:dyDescent="0.35">
      <c r="B35" s="10">
        <f t="array" aca="1" ref="B35:H35" ca="1">Days+15+DATE(Calendar3Year,Calendar3MonthOption,1)-WEEKDAY(DATE(Calendar3Year,Calendar3MonthOption,1),WeekdayOption)</f>
        <v>46124</v>
      </c>
      <c r="C35" s="10">
        <f ca="1"/>
        <v>46125</v>
      </c>
      <c r="D35" s="10">
        <f ca="1"/>
        <v>46126</v>
      </c>
      <c r="E35" s="10">
        <f ca="1"/>
        <v>46127</v>
      </c>
      <c r="F35" s="10">
        <f ca="1"/>
        <v>46128</v>
      </c>
      <c r="G35" s="10">
        <f ca="1"/>
        <v>46129</v>
      </c>
      <c r="H35" s="11">
        <f ca="1"/>
        <v>46130</v>
      </c>
    </row>
    <row r="36" spans="1:8" ht="56.25" customHeight="1" x14ac:dyDescent="0.35">
      <c r="B36" s="6"/>
      <c r="C36" s="6"/>
      <c r="D36" s="6"/>
      <c r="E36" s="6"/>
      <c r="F36" s="6"/>
      <c r="G36" s="6"/>
      <c r="H36" s="7"/>
    </row>
    <row r="37" spans="1:8" ht="16.5" customHeight="1" x14ac:dyDescent="0.35">
      <c r="B37" s="10">
        <f t="array" aca="1" ref="B37:H37" ca="1">Days+22+DATE(Calendar3Year,Calendar3MonthOption,1)-WEEKDAY(DATE(Calendar3Year,Calendar3MonthOption,1),WeekdayOption)</f>
        <v>46131</v>
      </c>
      <c r="C37" s="10">
        <f ca="1"/>
        <v>46132</v>
      </c>
      <c r="D37" s="10">
        <f ca="1"/>
        <v>46133</v>
      </c>
      <c r="E37" s="10">
        <f ca="1"/>
        <v>46134</v>
      </c>
      <c r="F37" s="10">
        <f ca="1"/>
        <v>46135</v>
      </c>
      <c r="G37" s="10">
        <f ca="1"/>
        <v>46136</v>
      </c>
      <c r="H37" s="11">
        <f ca="1"/>
        <v>46137</v>
      </c>
    </row>
    <row r="38" spans="1:8" ht="56.25" customHeight="1" x14ac:dyDescent="0.35">
      <c r="B38" s="6"/>
      <c r="C38" s="6"/>
      <c r="D38" s="6"/>
      <c r="E38" s="6"/>
      <c r="F38" s="6"/>
      <c r="G38" s="6"/>
      <c r="H38" s="7"/>
    </row>
    <row r="39" spans="1:8" ht="16.5" customHeight="1" x14ac:dyDescent="0.35">
      <c r="B39" s="10">
        <f t="array" aca="1" ref="B39:H39" ca="1">Days+29+DATE(Calendar3Year,Calendar3MonthOption,1)-WEEKDAY(DATE(Calendar3Year,Calendar3MonthOption,1),WeekdayOption)</f>
        <v>46138</v>
      </c>
      <c r="C39" s="10">
        <f ca="1"/>
        <v>46139</v>
      </c>
      <c r="D39" s="10">
        <f ca="1"/>
        <v>46140</v>
      </c>
      <c r="E39" s="10">
        <f ca="1"/>
        <v>46141</v>
      </c>
      <c r="F39" s="10">
        <f ca="1"/>
        <v>46142</v>
      </c>
      <c r="G39" s="10">
        <f ca="1"/>
        <v>46143</v>
      </c>
      <c r="H39" s="11">
        <f ca="1"/>
        <v>46144</v>
      </c>
    </row>
    <row r="40" spans="1:8" ht="57" customHeight="1" x14ac:dyDescent="0.35">
      <c r="B40" s="6"/>
      <c r="C40" s="6"/>
      <c r="D40" s="6"/>
      <c r="E40" s="6"/>
      <c r="F40" s="6"/>
      <c r="G40" s="6"/>
      <c r="H40" s="8"/>
    </row>
    <row r="41" spans="1:8" ht="16.5" customHeight="1" x14ac:dyDescent="0.35">
      <c r="B41" s="10">
        <f t="array" aca="1" ref="B41:C41" ca="1">Days+36+DATE(Calendar3Year,Calendar3MonthOption,1)-WEEKDAY(DATE(Calendar3Year,Calendar3MonthOption,1),WeekdayOption)</f>
        <v>46145</v>
      </c>
      <c r="C41" s="10">
        <f ca="1"/>
        <v>46146</v>
      </c>
      <c r="D41" s="23" t="s">
        <v>0</v>
      </c>
      <c r="E41" s="23"/>
      <c r="F41" s="23"/>
      <c r="G41" s="23"/>
      <c r="H41" s="23"/>
    </row>
    <row r="42" spans="1:8" ht="63.75" customHeight="1" x14ac:dyDescent="0.35">
      <c r="B42" s="6"/>
      <c r="C42" s="6"/>
      <c r="D42" s="25"/>
      <c r="E42" s="25"/>
      <c r="F42" s="25"/>
      <c r="G42" s="25"/>
      <c r="H42" s="25"/>
    </row>
    <row r="43" spans="1:8" ht="54" customHeight="1" x14ac:dyDescent="1">
      <c r="A43" s="2"/>
      <c r="B43" s="1">
        <f ca="1">YEAR(DATE(Calendar3Year,Calendar3MonthOption+1,1))</f>
        <v>2026</v>
      </c>
      <c r="C43" s="21" t="str">
        <f ca="1">TEXT(DATE(Calendar3Year,Calendar3MonthOption+1,1),"m月")</f>
        <v>5月</v>
      </c>
      <c r="D43" s="21"/>
      <c r="E43" s="21"/>
      <c r="F43" s="5"/>
      <c r="G43" s="5"/>
      <c r="H43" s="2"/>
    </row>
    <row r="44" spans="1:8" ht="14.25" customHeight="1" x14ac:dyDescent="0.35">
      <c r="A44" s="9"/>
      <c r="B44" s="3" t="str">
        <f t="shared" ref="B44:H44" ca="1" si="3">UPPER(TEXT(B45,"aaaa"))</f>
        <v>日曜日</v>
      </c>
      <c r="C44" s="4" t="str">
        <f t="shared" ca="1" si="3"/>
        <v>月曜日</v>
      </c>
      <c r="D44" s="3" t="str">
        <f t="shared" ca="1" si="3"/>
        <v>火曜日</v>
      </c>
      <c r="E44" s="4" t="str">
        <f t="shared" ca="1" si="3"/>
        <v>水曜日</v>
      </c>
      <c r="F44" s="3" t="str">
        <f t="shared" ca="1" si="3"/>
        <v>木曜日</v>
      </c>
      <c r="G44" s="4" t="str">
        <f t="shared" ca="1" si="3"/>
        <v>金曜日</v>
      </c>
      <c r="H44" s="3" t="str">
        <f t="shared" ca="1" si="3"/>
        <v>土曜日</v>
      </c>
    </row>
    <row r="45" spans="1:8" ht="16.5" customHeight="1" x14ac:dyDescent="0.35">
      <c r="B45" s="10">
        <f t="array" aca="1" ref="B45:H45" ca="1">Days+1+DATE(Calendar4Year,Calendar4MonthOption,1)-WEEKDAY(DATE(Calendar4Year,Calendar4MonthOption,1),WeekdayOption)</f>
        <v>46138</v>
      </c>
      <c r="C45" s="10">
        <f ca="1"/>
        <v>46139</v>
      </c>
      <c r="D45" s="10">
        <f ca="1"/>
        <v>46140</v>
      </c>
      <c r="E45" s="10">
        <f ca="1"/>
        <v>46141</v>
      </c>
      <c r="F45" s="10">
        <f ca="1"/>
        <v>46142</v>
      </c>
      <c r="G45" s="10">
        <f ca="1"/>
        <v>46143</v>
      </c>
      <c r="H45" s="11">
        <f ca="1"/>
        <v>46144</v>
      </c>
    </row>
    <row r="46" spans="1:8" ht="56.25" customHeight="1" x14ac:dyDescent="0.35">
      <c r="B46" s="6"/>
      <c r="C46" s="6"/>
      <c r="D46" s="6"/>
      <c r="E46" s="6"/>
      <c r="F46" s="6"/>
      <c r="G46" s="6"/>
      <c r="H46" s="7"/>
    </row>
    <row r="47" spans="1:8" ht="16.5" customHeight="1" x14ac:dyDescent="0.35">
      <c r="B47" s="10">
        <f t="array" aca="1" ref="B47:H47" ca="1">Days+8+DATE(Calendar4Year,Calendar4MonthOption,1)-WEEKDAY(DATE(Calendar4Year,Calendar4MonthOption,1),WeekdayOption)</f>
        <v>46145</v>
      </c>
      <c r="C47" s="10">
        <f ca="1"/>
        <v>46146</v>
      </c>
      <c r="D47" s="10">
        <f ca="1"/>
        <v>46147</v>
      </c>
      <c r="E47" s="10">
        <f ca="1"/>
        <v>46148</v>
      </c>
      <c r="F47" s="10">
        <f ca="1"/>
        <v>46149</v>
      </c>
      <c r="G47" s="10">
        <f ca="1"/>
        <v>46150</v>
      </c>
      <c r="H47" s="11">
        <f ca="1"/>
        <v>46151</v>
      </c>
    </row>
    <row r="48" spans="1:8" ht="56.25" customHeight="1" x14ac:dyDescent="0.35">
      <c r="B48" s="6"/>
      <c r="C48" s="6"/>
      <c r="D48" s="6"/>
      <c r="E48" s="6"/>
      <c r="F48" s="6"/>
      <c r="G48" s="6"/>
      <c r="H48" s="7"/>
    </row>
    <row r="49" spans="1:8" ht="16.5" customHeight="1" x14ac:dyDescent="0.35">
      <c r="B49" s="10">
        <f t="array" aca="1" ref="B49:H49" ca="1">Days+15+DATE(Calendar4Year,Calendar4MonthOption,1)-WEEKDAY(DATE(Calendar4Year,Calendar4MonthOption,1),WeekdayOption)</f>
        <v>46152</v>
      </c>
      <c r="C49" s="10">
        <f ca="1"/>
        <v>46153</v>
      </c>
      <c r="D49" s="10">
        <f ca="1"/>
        <v>46154</v>
      </c>
      <c r="E49" s="10">
        <f ca="1"/>
        <v>46155</v>
      </c>
      <c r="F49" s="10">
        <f ca="1"/>
        <v>46156</v>
      </c>
      <c r="G49" s="10">
        <f ca="1"/>
        <v>46157</v>
      </c>
      <c r="H49" s="11">
        <f ca="1"/>
        <v>46158</v>
      </c>
    </row>
    <row r="50" spans="1:8" ht="56.25" customHeight="1" x14ac:dyDescent="0.35">
      <c r="B50" s="6"/>
      <c r="C50" s="6"/>
      <c r="D50" s="6"/>
      <c r="E50" s="6"/>
      <c r="F50" s="6"/>
      <c r="G50" s="6"/>
      <c r="H50" s="7"/>
    </row>
    <row r="51" spans="1:8" ht="16.5" customHeight="1" x14ac:dyDescent="0.35">
      <c r="B51" s="10">
        <f t="array" aca="1" ref="B51:H51" ca="1">Days+22+DATE(Calendar4Year,Calendar4MonthOption,1)-WEEKDAY(DATE(Calendar4Year,Calendar4MonthOption,1),WeekdayOption)</f>
        <v>46159</v>
      </c>
      <c r="C51" s="10">
        <f ca="1"/>
        <v>46160</v>
      </c>
      <c r="D51" s="10">
        <f ca="1"/>
        <v>46161</v>
      </c>
      <c r="E51" s="10">
        <f ca="1"/>
        <v>46162</v>
      </c>
      <c r="F51" s="10">
        <f ca="1"/>
        <v>46163</v>
      </c>
      <c r="G51" s="10">
        <f ca="1"/>
        <v>46164</v>
      </c>
      <c r="H51" s="11">
        <f ca="1"/>
        <v>46165</v>
      </c>
    </row>
    <row r="52" spans="1:8" ht="56.25" customHeight="1" x14ac:dyDescent="0.35">
      <c r="B52" s="6"/>
      <c r="C52" s="6"/>
      <c r="D52" s="6"/>
      <c r="E52" s="6"/>
      <c r="F52" s="6"/>
      <c r="G52" s="6"/>
      <c r="H52" s="7"/>
    </row>
    <row r="53" spans="1:8" ht="16.5" customHeight="1" x14ac:dyDescent="0.35">
      <c r="B53" s="10">
        <f t="array" aca="1" ref="B53:H53" ca="1">Days+29+DATE(Calendar4Year,Calendar4MonthOption,1)-WEEKDAY(DATE(Calendar4Year,Calendar4MonthOption,1),WeekdayOption)</f>
        <v>46166</v>
      </c>
      <c r="C53" s="10">
        <f ca="1"/>
        <v>46167</v>
      </c>
      <c r="D53" s="10">
        <f ca="1"/>
        <v>46168</v>
      </c>
      <c r="E53" s="10">
        <f ca="1"/>
        <v>46169</v>
      </c>
      <c r="F53" s="10">
        <f ca="1"/>
        <v>46170</v>
      </c>
      <c r="G53" s="10">
        <f ca="1"/>
        <v>46171</v>
      </c>
      <c r="H53" s="11">
        <f ca="1"/>
        <v>46172</v>
      </c>
    </row>
    <row r="54" spans="1:8" ht="57" customHeight="1" x14ac:dyDescent="0.35">
      <c r="B54" s="6"/>
      <c r="C54" s="6"/>
      <c r="D54" s="6"/>
      <c r="E54" s="6"/>
      <c r="F54" s="6"/>
      <c r="G54" s="6"/>
      <c r="H54" s="8"/>
    </row>
    <row r="55" spans="1:8" ht="16.5" customHeight="1" x14ac:dyDescent="0.35">
      <c r="B55" s="10">
        <f t="array" aca="1" ref="B55:C55" ca="1">Days+36+DATE(Calendar4Year,Calendar4MonthOption,1)-WEEKDAY(DATE(Calendar4Year,Calendar4MonthOption,1),WeekdayOption)</f>
        <v>46173</v>
      </c>
      <c r="C55" s="10">
        <f ca="1"/>
        <v>46174</v>
      </c>
      <c r="D55" s="22" t="s">
        <v>0</v>
      </c>
      <c r="E55" s="23"/>
      <c r="F55" s="23"/>
      <c r="G55" s="23"/>
      <c r="H55" s="23"/>
    </row>
    <row r="56" spans="1:8" ht="63.75" customHeight="1" x14ac:dyDescent="0.35">
      <c r="B56" s="6"/>
      <c r="C56" s="6"/>
      <c r="D56" s="25"/>
      <c r="E56" s="25"/>
      <c r="F56" s="25"/>
      <c r="G56" s="25"/>
      <c r="H56" s="25"/>
    </row>
    <row r="57" spans="1:8" ht="54" customHeight="1" x14ac:dyDescent="1">
      <c r="A57" s="2"/>
      <c r="B57" s="1">
        <f ca="1">YEAR(DATE(Calendar4Year,Calendar4MonthOption+1,1))</f>
        <v>2026</v>
      </c>
      <c r="C57" s="21" t="str">
        <f ca="1">TEXT(DATE(Calendar4Year,Calendar4MonthOption+1,1),"m月")</f>
        <v>6月</v>
      </c>
      <c r="D57" s="21"/>
      <c r="E57" s="21"/>
      <c r="F57" s="5"/>
      <c r="G57" s="5"/>
      <c r="H57" s="2"/>
    </row>
    <row r="58" spans="1:8" ht="14.25" customHeight="1" x14ac:dyDescent="0.35">
      <c r="A58" s="9"/>
      <c r="B58" s="3" t="str">
        <f t="shared" ref="B58:H58" ca="1" si="4">UPPER(TEXT(B59,"aaaa"))</f>
        <v>日曜日</v>
      </c>
      <c r="C58" s="4" t="str">
        <f t="shared" ca="1" si="4"/>
        <v>月曜日</v>
      </c>
      <c r="D58" s="3" t="str">
        <f t="shared" ca="1" si="4"/>
        <v>火曜日</v>
      </c>
      <c r="E58" s="4" t="str">
        <f t="shared" ca="1" si="4"/>
        <v>水曜日</v>
      </c>
      <c r="F58" s="3" t="str">
        <f t="shared" ca="1" si="4"/>
        <v>木曜日</v>
      </c>
      <c r="G58" s="4" t="str">
        <f t="shared" ca="1" si="4"/>
        <v>金曜日</v>
      </c>
      <c r="H58" s="3" t="str">
        <f t="shared" ca="1" si="4"/>
        <v>土曜日</v>
      </c>
    </row>
    <row r="59" spans="1:8" ht="16.5" customHeight="1" x14ac:dyDescent="0.35">
      <c r="B59" s="10">
        <f t="array" aca="1" ref="B59:H59" ca="1">Days+1+DATE(Calendar5Year,Calendar5MonthOption,1)-WEEKDAY(DATE(Calendar5Year,Calendar5MonthOption,1),WeekdayOption)</f>
        <v>46173</v>
      </c>
      <c r="C59" s="10">
        <f ca="1"/>
        <v>46174</v>
      </c>
      <c r="D59" s="10">
        <f ca="1"/>
        <v>46175</v>
      </c>
      <c r="E59" s="10">
        <f ca="1"/>
        <v>46176</v>
      </c>
      <c r="F59" s="10">
        <f ca="1"/>
        <v>46177</v>
      </c>
      <c r="G59" s="10">
        <f ca="1"/>
        <v>46178</v>
      </c>
      <c r="H59" s="11">
        <f ca="1"/>
        <v>46179</v>
      </c>
    </row>
    <row r="60" spans="1:8" ht="56.25" customHeight="1" x14ac:dyDescent="0.35">
      <c r="B60" s="6"/>
      <c r="C60" s="6"/>
      <c r="D60" s="6"/>
      <c r="E60" s="6"/>
      <c r="F60" s="6"/>
      <c r="G60" s="6"/>
      <c r="H60" s="7"/>
    </row>
    <row r="61" spans="1:8" ht="16.5" customHeight="1" x14ac:dyDescent="0.35">
      <c r="B61" s="10">
        <f t="array" aca="1" ref="B61:H61" ca="1">Days+8+DATE(Calendar5Year,Calendar5MonthOption,1)-WEEKDAY(DATE(Calendar5Year,Calendar5MonthOption,1),WeekdayOption)</f>
        <v>46180</v>
      </c>
      <c r="C61" s="10">
        <f ca="1"/>
        <v>46181</v>
      </c>
      <c r="D61" s="10">
        <f ca="1"/>
        <v>46182</v>
      </c>
      <c r="E61" s="10">
        <f ca="1"/>
        <v>46183</v>
      </c>
      <c r="F61" s="10">
        <f ca="1"/>
        <v>46184</v>
      </c>
      <c r="G61" s="10">
        <f ca="1"/>
        <v>46185</v>
      </c>
      <c r="H61" s="11">
        <f ca="1"/>
        <v>46186</v>
      </c>
    </row>
    <row r="62" spans="1:8" ht="56.25" customHeight="1" x14ac:dyDescent="0.35">
      <c r="B62" s="6"/>
      <c r="C62" s="6"/>
      <c r="D62" s="6"/>
      <c r="E62" s="6"/>
      <c r="F62" s="6"/>
      <c r="G62" s="6"/>
      <c r="H62" s="7"/>
    </row>
    <row r="63" spans="1:8" ht="16.5" customHeight="1" x14ac:dyDescent="0.35">
      <c r="B63" s="10">
        <f t="array" aca="1" ref="B63:H63" ca="1">Days+15+DATE(Calendar5Year,Calendar5MonthOption,1)-WEEKDAY(DATE(Calendar5Year,Calendar5MonthOption,1),WeekdayOption)</f>
        <v>46187</v>
      </c>
      <c r="C63" s="10">
        <f ca="1"/>
        <v>46188</v>
      </c>
      <c r="D63" s="10">
        <f ca="1"/>
        <v>46189</v>
      </c>
      <c r="E63" s="10">
        <f ca="1"/>
        <v>46190</v>
      </c>
      <c r="F63" s="10">
        <f ca="1"/>
        <v>46191</v>
      </c>
      <c r="G63" s="10">
        <f ca="1"/>
        <v>46192</v>
      </c>
      <c r="H63" s="11">
        <f ca="1"/>
        <v>46193</v>
      </c>
    </row>
    <row r="64" spans="1:8" ht="56.25" customHeight="1" x14ac:dyDescent="0.35">
      <c r="B64" s="6"/>
      <c r="C64" s="6"/>
      <c r="D64" s="6"/>
      <c r="E64" s="6"/>
      <c r="F64" s="6"/>
      <c r="G64" s="6"/>
      <c r="H64" s="7"/>
    </row>
    <row r="65" spans="1:8" ht="16.5" customHeight="1" x14ac:dyDescent="0.35">
      <c r="B65" s="10">
        <f t="array" aca="1" ref="B65:H65" ca="1">Days+22+DATE(Calendar5Year,Calendar5MonthOption,1)-WEEKDAY(DATE(Calendar5Year,Calendar5MonthOption,1),WeekdayOption)</f>
        <v>46194</v>
      </c>
      <c r="C65" s="10">
        <f ca="1"/>
        <v>46195</v>
      </c>
      <c r="D65" s="10">
        <f ca="1"/>
        <v>46196</v>
      </c>
      <c r="E65" s="10">
        <f ca="1"/>
        <v>46197</v>
      </c>
      <c r="F65" s="10">
        <f ca="1"/>
        <v>46198</v>
      </c>
      <c r="G65" s="10">
        <f ca="1"/>
        <v>46199</v>
      </c>
      <c r="H65" s="11">
        <f ca="1"/>
        <v>46200</v>
      </c>
    </row>
    <row r="66" spans="1:8" ht="56.25" customHeight="1" x14ac:dyDescent="0.35">
      <c r="B66" s="6"/>
      <c r="C66" s="6"/>
      <c r="D66" s="6"/>
      <c r="E66" s="6"/>
      <c r="F66" s="6"/>
      <c r="G66" s="6"/>
      <c r="H66" s="7"/>
    </row>
    <row r="67" spans="1:8" ht="16.5" customHeight="1" x14ac:dyDescent="0.35">
      <c r="B67" s="10">
        <f t="array" aca="1" ref="B67:H67" ca="1">Days+29+DATE(Calendar5Year,Calendar5MonthOption,1)-WEEKDAY(DATE(Calendar5Year,Calendar5MonthOption,1),WeekdayOption)</f>
        <v>46201</v>
      </c>
      <c r="C67" s="10">
        <f ca="1"/>
        <v>46202</v>
      </c>
      <c r="D67" s="10">
        <f ca="1"/>
        <v>46203</v>
      </c>
      <c r="E67" s="10">
        <f ca="1"/>
        <v>46204</v>
      </c>
      <c r="F67" s="10">
        <f ca="1"/>
        <v>46205</v>
      </c>
      <c r="G67" s="10">
        <f ca="1"/>
        <v>46206</v>
      </c>
      <c r="H67" s="11">
        <f ca="1"/>
        <v>46207</v>
      </c>
    </row>
    <row r="68" spans="1:8" ht="57" customHeight="1" x14ac:dyDescent="0.35">
      <c r="B68" s="6"/>
      <c r="C68" s="6"/>
      <c r="D68" s="6"/>
      <c r="E68" s="6"/>
      <c r="F68" s="6"/>
      <c r="G68" s="6"/>
      <c r="H68" s="8"/>
    </row>
    <row r="69" spans="1:8" ht="16.5" customHeight="1" x14ac:dyDescent="0.35">
      <c r="B69" s="10">
        <f t="array" aca="1" ref="B69:C69" ca="1">Days+36+DATE(Calendar5Year,Calendar5MonthOption,1)-WEEKDAY(DATE(Calendar5Year,Calendar5MonthOption,1),WeekdayOption)</f>
        <v>46208</v>
      </c>
      <c r="C69" s="10">
        <f ca="1"/>
        <v>46209</v>
      </c>
      <c r="D69" s="22" t="s">
        <v>0</v>
      </c>
      <c r="E69" s="23"/>
      <c r="F69" s="23"/>
      <c r="G69" s="23"/>
      <c r="H69" s="23"/>
    </row>
    <row r="70" spans="1:8" ht="63.75" customHeight="1" x14ac:dyDescent="0.35">
      <c r="B70" s="6"/>
      <c r="C70" s="6"/>
      <c r="D70" s="25"/>
      <c r="E70" s="25"/>
      <c r="F70" s="25"/>
      <c r="G70" s="25"/>
      <c r="H70" s="25"/>
    </row>
    <row r="71" spans="1:8" ht="54" customHeight="1" x14ac:dyDescent="1">
      <c r="A71" s="2"/>
      <c r="B71" s="1">
        <f ca="1">YEAR(DATE(Calendar5Year,Calendar5MonthOption+1,1))</f>
        <v>2026</v>
      </c>
      <c r="C71" s="21" t="str">
        <f ca="1">TEXT(DATE(Calendar5Year,Calendar5MonthOption+1,1),"m月")</f>
        <v>7月</v>
      </c>
      <c r="D71" s="21"/>
      <c r="E71" s="21"/>
      <c r="F71" s="5"/>
      <c r="G71" s="5"/>
      <c r="H71" s="2"/>
    </row>
    <row r="72" spans="1:8" ht="14.25" customHeight="1" x14ac:dyDescent="0.35">
      <c r="A72" s="9"/>
      <c r="B72" s="3" t="str">
        <f t="shared" ref="B72:H72" ca="1" si="5">UPPER(TEXT(B73,"aaaa"))</f>
        <v>日曜日</v>
      </c>
      <c r="C72" s="4" t="str">
        <f t="shared" ca="1" si="5"/>
        <v>月曜日</v>
      </c>
      <c r="D72" s="3" t="str">
        <f t="shared" ca="1" si="5"/>
        <v>火曜日</v>
      </c>
      <c r="E72" s="4" t="str">
        <f t="shared" ca="1" si="5"/>
        <v>水曜日</v>
      </c>
      <c r="F72" s="3" t="str">
        <f t="shared" ca="1" si="5"/>
        <v>木曜日</v>
      </c>
      <c r="G72" s="4" t="str">
        <f t="shared" ca="1" si="5"/>
        <v>金曜日</v>
      </c>
      <c r="H72" s="3" t="str">
        <f t="shared" ca="1" si="5"/>
        <v>土曜日</v>
      </c>
    </row>
    <row r="73" spans="1:8" ht="16.5" customHeight="1" x14ac:dyDescent="0.35">
      <c r="B73" s="10">
        <f t="array" aca="1" ref="B73:H73" ca="1">Days+1+DATE(Calendar6Year,Calendar6MonthOption,1)-WEEKDAY(DATE(Calendar6Year,Calendar6MonthOption,1),WeekdayOption)</f>
        <v>46201</v>
      </c>
      <c r="C73" s="10">
        <f ca="1"/>
        <v>46202</v>
      </c>
      <c r="D73" s="10">
        <f ca="1"/>
        <v>46203</v>
      </c>
      <c r="E73" s="10">
        <f ca="1"/>
        <v>46204</v>
      </c>
      <c r="F73" s="10">
        <f ca="1"/>
        <v>46205</v>
      </c>
      <c r="G73" s="10">
        <f ca="1"/>
        <v>46206</v>
      </c>
      <c r="H73" s="11">
        <f ca="1"/>
        <v>46207</v>
      </c>
    </row>
    <row r="74" spans="1:8" ht="56.25" customHeight="1" x14ac:dyDescent="0.35">
      <c r="B74" s="6"/>
      <c r="C74" s="6"/>
      <c r="D74" s="6"/>
      <c r="E74" s="6"/>
      <c r="F74" s="6"/>
      <c r="G74" s="6"/>
      <c r="H74" s="7"/>
    </row>
    <row r="75" spans="1:8" ht="16.5" customHeight="1" x14ac:dyDescent="0.35">
      <c r="B75" s="10">
        <f t="array" aca="1" ref="B75:H75" ca="1">Days+8+DATE(Calendar6Year,Calendar6MonthOption,1)-WEEKDAY(DATE(Calendar6Year,Calendar6MonthOption,1),WeekdayOption)</f>
        <v>46208</v>
      </c>
      <c r="C75" s="10">
        <f ca="1"/>
        <v>46209</v>
      </c>
      <c r="D75" s="10">
        <f ca="1"/>
        <v>46210</v>
      </c>
      <c r="E75" s="10">
        <f ca="1"/>
        <v>46211</v>
      </c>
      <c r="F75" s="10">
        <f ca="1"/>
        <v>46212</v>
      </c>
      <c r="G75" s="10">
        <f ca="1"/>
        <v>46213</v>
      </c>
      <c r="H75" s="11">
        <f ca="1"/>
        <v>46214</v>
      </c>
    </row>
    <row r="76" spans="1:8" ht="56.25" customHeight="1" x14ac:dyDescent="0.35">
      <c r="B76" s="6"/>
      <c r="C76" s="6"/>
      <c r="D76" s="6"/>
      <c r="E76" s="6"/>
      <c r="F76" s="6"/>
      <c r="G76" s="6"/>
      <c r="H76" s="7"/>
    </row>
    <row r="77" spans="1:8" ht="16.5" customHeight="1" x14ac:dyDescent="0.35">
      <c r="B77" s="10">
        <f t="array" aca="1" ref="B77:H77" ca="1">Days+15+DATE(Calendar6Year,Calendar6MonthOption,1)-WEEKDAY(DATE(Calendar6Year,Calendar6MonthOption,1),WeekdayOption)</f>
        <v>46215</v>
      </c>
      <c r="C77" s="10">
        <f ca="1"/>
        <v>46216</v>
      </c>
      <c r="D77" s="10">
        <f ca="1"/>
        <v>46217</v>
      </c>
      <c r="E77" s="10">
        <f ca="1"/>
        <v>46218</v>
      </c>
      <c r="F77" s="10">
        <f ca="1"/>
        <v>46219</v>
      </c>
      <c r="G77" s="10">
        <f ca="1"/>
        <v>46220</v>
      </c>
      <c r="H77" s="11">
        <f ca="1"/>
        <v>46221</v>
      </c>
    </row>
    <row r="78" spans="1:8" ht="56.25" customHeight="1" x14ac:dyDescent="0.35">
      <c r="B78" s="6"/>
      <c r="C78" s="6"/>
      <c r="D78" s="6"/>
      <c r="E78" s="6"/>
      <c r="F78" s="6"/>
      <c r="G78" s="6"/>
      <c r="H78" s="7"/>
    </row>
    <row r="79" spans="1:8" ht="16.5" customHeight="1" x14ac:dyDescent="0.35">
      <c r="B79" s="10">
        <f t="array" aca="1" ref="B79:H79" ca="1">Days+22+DATE(Calendar6Year,Calendar6MonthOption,1)-WEEKDAY(DATE(Calendar6Year,Calendar6MonthOption,1),WeekdayOption)</f>
        <v>46222</v>
      </c>
      <c r="C79" s="10">
        <f ca="1"/>
        <v>46223</v>
      </c>
      <c r="D79" s="10">
        <f ca="1"/>
        <v>46224</v>
      </c>
      <c r="E79" s="10">
        <f ca="1"/>
        <v>46225</v>
      </c>
      <c r="F79" s="10">
        <f ca="1"/>
        <v>46226</v>
      </c>
      <c r="G79" s="10">
        <f ca="1"/>
        <v>46227</v>
      </c>
      <c r="H79" s="11">
        <f ca="1"/>
        <v>46228</v>
      </c>
    </row>
    <row r="80" spans="1:8" ht="56.25" customHeight="1" x14ac:dyDescent="0.35">
      <c r="B80" s="6"/>
      <c r="C80" s="6"/>
      <c r="D80" s="6"/>
      <c r="E80" s="6"/>
      <c r="F80" s="6"/>
      <c r="G80" s="6"/>
      <c r="H80" s="7"/>
    </row>
    <row r="81" spans="1:8" ht="16.5" customHeight="1" x14ac:dyDescent="0.35">
      <c r="B81" s="10">
        <f t="array" aca="1" ref="B81:H81" ca="1">Days+29+DATE(Calendar6Year,Calendar6MonthOption,1)-WEEKDAY(DATE(Calendar6Year,Calendar6MonthOption,1),WeekdayOption)</f>
        <v>46229</v>
      </c>
      <c r="C81" s="10">
        <f ca="1"/>
        <v>46230</v>
      </c>
      <c r="D81" s="10">
        <f ca="1"/>
        <v>46231</v>
      </c>
      <c r="E81" s="10">
        <f ca="1"/>
        <v>46232</v>
      </c>
      <c r="F81" s="10">
        <f ca="1"/>
        <v>46233</v>
      </c>
      <c r="G81" s="10">
        <f ca="1"/>
        <v>46234</v>
      </c>
      <c r="H81" s="11">
        <f ca="1"/>
        <v>46235</v>
      </c>
    </row>
    <row r="82" spans="1:8" ht="57" customHeight="1" x14ac:dyDescent="0.35">
      <c r="B82" s="6"/>
      <c r="C82" s="6"/>
      <c r="D82" s="6"/>
      <c r="E82" s="6"/>
      <c r="F82" s="6"/>
      <c r="G82" s="6"/>
      <c r="H82" s="8"/>
    </row>
    <row r="83" spans="1:8" ht="16.5" customHeight="1" x14ac:dyDescent="0.35">
      <c r="B83" s="10">
        <f t="array" aca="1" ref="B83:C83" ca="1">Days+36+DATE(Calendar6Year,Calendar6MonthOption,1)-WEEKDAY(DATE(Calendar6Year,Calendar6MonthOption,1),WeekdayOption)</f>
        <v>46236</v>
      </c>
      <c r="C83" s="10">
        <f ca="1"/>
        <v>46237</v>
      </c>
      <c r="D83" s="22" t="s">
        <v>0</v>
      </c>
      <c r="E83" s="23"/>
      <c r="F83" s="23"/>
      <c r="G83" s="23"/>
      <c r="H83" s="23"/>
    </row>
    <row r="84" spans="1:8" ht="63.75" customHeight="1" x14ac:dyDescent="0.35">
      <c r="B84" s="6"/>
      <c r="C84" s="6"/>
      <c r="D84" s="25"/>
      <c r="E84" s="25"/>
      <c r="F84" s="25"/>
      <c r="G84" s="25"/>
      <c r="H84" s="25"/>
    </row>
    <row r="85" spans="1:8" ht="54" customHeight="1" x14ac:dyDescent="1">
      <c r="A85" s="2"/>
      <c r="B85" s="1">
        <f ca="1">YEAR(DATE(Calendar6Year,Calendar6MonthOption+1,1))</f>
        <v>2026</v>
      </c>
      <c r="C85" s="21" t="str">
        <f ca="1">TEXT(DATE(Calendar6Year,Calendar6MonthOption+1,1),"m月")</f>
        <v>8月</v>
      </c>
      <c r="D85" s="21"/>
      <c r="E85" s="21"/>
      <c r="F85" s="5"/>
      <c r="G85" s="5"/>
      <c r="H85" s="2"/>
    </row>
    <row r="86" spans="1:8" ht="14.25" customHeight="1" x14ac:dyDescent="0.35">
      <c r="A86" s="9"/>
      <c r="B86" s="3" t="str">
        <f t="shared" ref="B86:H86" ca="1" si="6">UPPER(TEXT(B87,"aaaa"))</f>
        <v>日曜日</v>
      </c>
      <c r="C86" s="4" t="str">
        <f t="shared" ca="1" si="6"/>
        <v>月曜日</v>
      </c>
      <c r="D86" s="3" t="str">
        <f t="shared" ca="1" si="6"/>
        <v>火曜日</v>
      </c>
      <c r="E86" s="4" t="str">
        <f t="shared" ca="1" si="6"/>
        <v>水曜日</v>
      </c>
      <c r="F86" s="3" t="str">
        <f t="shared" ca="1" si="6"/>
        <v>木曜日</v>
      </c>
      <c r="G86" s="4" t="str">
        <f t="shared" ca="1" si="6"/>
        <v>金曜日</v>
      </c>
      <c r="H86" s="3" t="str">
        <f t="shared" ca="1" si="6"/>
        <v>土曜日</v>
      </c>
    </row>
    <row r="87" spans="1:8" ht="16.5" customHeight="1" x14ac:dyDescent="0.35">
      <c r="B87" s="10">
        <f t="array" aca="1" ref="B87:H87" ca="1">Days+1+DATE(Calendar7Year,Calendar7MonthOption,1)-WEEKDAY(DATE(Calendar7Year,Calendar7MonthOption,1),WeekdayOption)</f>
        <v>46229</v>
      </c>
      <c r="C87" s="10">
        <f ca="1"/>
        <v>46230</v>
      </c>
      <c r="D87" s="10">
        <f ca="1"/>
        <v>46231</v>
      </c>
      <c r="E87" s="10">
        <f ca="1"/>
        <v>46232</v>
      </c>
      <c r="F87" s="10">
        <f ca="1"/>
        <v>46233</v>
      </c>
      <c r="G87" s="10">
        <f ca="1"/>
        <v>46234</v>
      </c>
      <c r="H87" s="11">
        <f ca="1"/>
        <v>46235</v>
      </c>
    </row>
    <row r="88" spans="1:8" ht="56.25" customHeight="1" x14ac:dyDescent="0.35">
      <c r="B88" s="6"/>
      <c r="C88" s="6"/>
      <c r="D88" s="6"/>
      <c r="E88" s="6"/>
      <c r="F88" s="6"/>
      <c r="G88" s="6"/>
      <c r="H88" s="7"/>
    </row>
    <row r="89" spans="1:8" ht="16.5" customHeight="1" x14ac:dyDescent="0.35">
      <c r="B89" s="10">
        <f t="array" aca="1" ref="B89:H89" ca="1">Days+8+DATE(Calendar7Year,Calendar7MonthOption,1)-WEEKDAY(DATE(Calendar7Year,Calendar7MonthOption,1),WeekdayOption)</f>
        <v>46236</v>
      </c>
      <c r="C89" s="10">
        <f ca="1"/>
        <v>46237</v>
      </c>
      <c r="D89" s="10">
        <f ca="1"/>
        <v>46238</v>
      </c>
      <c r="E89" s="10">
        <f ca="1"/>
        <v>46239</v>
      </c>
      <c r="F89" s="10">
        <f ca="1"/>
        <v>46240</v>
      </c>
      <c r="G89" s="10">
        <f ca="1"/>
        <v>46241</v>
      </c>
      <c r="H89" s="11">
        <f ca="1"/>
        <v>46242</v>
      </c>
    </row>
    <row r="90" spans="1:8" ht="56.25" customHeight="1" x14ac:dyDescent="0.35">
      <c r="B90" s="6"/>
      <c r="C90" s="6"/>
      <c r="D90" s="6"/>
      <c r="E90" s="6"/>
      <c r="F90" s="6"/>
      <c r="G90" s="6"/>
      <c r="H90" s="7"/>
    </row>
    <row r="91" spans="1:8" ht="16.5" customHeight="1" x14ac:dyDescent="0.35">
      <c r="B91" s="10">
        <f t="array" aca="1" ref="B91:H91" ca="1">Days+15+DATE(Calendar7Year,Calendar7MonthOption,1)-WEEKDAY(DATE(Calendar7Year,Calendar7MonthOption,1),WeekdayOption)</f>
        <v>46243</v>
      </c>
      <c r="C91" s="10">
        <f ca="1"/>
        <v>46244</v>
      </c>
      <c r="D91" s="10">
        <f ca="1"/>
        <v>46245</v>
      </c>
      <c r="E91" s="10">
        <f ca="1"/>
        <v>46246</v>
      </c>
      <c r="F91" s="10">
        <f ca="1"/>
        <v>46247</v>
      </c>
      <c r="G91" s="10">
        <f ca="1"/>
        <v>46248</v>
      </c>
      <c r="H91" s="11">
        <f ca="1"/>
        <v>46249</v>
      </c>
    </row>
    <row r="92" spans="1:8" ht="56.25" customHeight="1" x14ac:dyDescent="0.35">
      <c r="B92" s="6"/>
      <c r="C92" s="6"/>
      <c r="D92" s="6"/>
      <c r="E92" s="6"/>
      <c r="F92" s="6"/>
      <c r="G92" s="6"/>
      <c r="H92" s="7"/>
    </row>
    <row r="93" spans="1:8" ht="16.5" customHeight="1" x14ac:dyDescent="0.35">
      <c r="B93" s="10">
        <f t="array" aca="1" ref="B93:H93" ca="1">Days+22+DATE(Calendar7Year,Calendar7MonthOption,1)-WEEKDAY(DATE(Calendar7Year,Calendar7MonthOption,1),WeekdayOption)</f>
        <v>46250</v>
      </c>
      <c r="C93" s="10">
        <f ca="1"/>
        <v>46251</v>
      </c>
      <c r="D93" s="10">
        <f ca="1"/>
        <v>46252</v>
      </c>
      <c r="E93" s="10">
        <f ca="1"/>
        <v>46253</v>
      </c>
      <c r="F93" s="10">
        <f ca="1"/>
        <v>46254</v>
      </c>
      <c r="G93" s="10">
        <f ca="1"/>
        <v>46255</v>
      </c>
      <c r="H93" s="11">
        <f ca="1"/>
        <v>46256</v>
      </c>
    </row>
    <row r="94" spans="1:8" ht="56.25" customHeight="1" x14ac:dyDescent="0.35">
      <c r="B94" s="6"/>
      <c r="C94" s="6"/>
      <c r="D94" s="6"/>
      <c r="E94" s="6"/>
      <c r="F94" s="6"/>
      <c r="G94" s="6"/>
      <c r="H94" s="7"/>
    </row>
    <row r="95" spans="1:8" ht="16.5" customHeight="1" x14ac:dyDescent="0.35">
      <c r="B95" s="10">
        <f t="array" aca="1" ref="B95:H95" ca="1">Days+29+DATE(Calendar7Year,Calendar7MonthOption,1)-WEEKDAY(DATE(Calendar7Year,Calendar7MonthOption,1),WeekdayOption)</f>
        <v>46257</v>
      </c>
      <c r="C95" s="10">
        <f ca="1"/>
        <v>46258</v>
      </c>
      <c r="D95" s="10">
        <f ca="1"/>
        <v>46259</v>
      </c>
      <c r="E95" s="10">
        <f ca="1"/>
        <v>46260</v>
      </c>
      <c r="F95" s="10">
        <f ca="1"/>
        <v>46261</v>
      </c>
      <c r="G95" s="10">
        <f ca="1"/>
        <v>46262</v>
      </c>
      <c r="H95" s="11">
        <f ca="1"/>
        <v>46263</v>
      </c>
    </row>
    <row r="96" spans="1:8" ht="57" customHeight="1" x14ac:dyDescent="0.35">
      <c r="B96" s="6"/>
      <c r="C96" s="6"/>
      <c r="D96" s="6"/>
      <c r="E96" s="6"/>
      <c r="F96" s="6"/>
      <c r="G96" s="6"/>
      <c r="H96" s="8"/>
    </row>
    <row r="97" spans="1:8" ht="16.5" customHeight="1" x14ac:dyDescent="0.35">
      <c r="B97" s="10">
        <f t="array" aca="1" ref="B97:C97" ca="1">Days+36+DATE(Calendar7Year,Calendar7MonthOption,1)-WEEKDAY(DATE(Calendar7Year,Calendar7MonthOption,1),WeekdayOption)</f>
        <v>46264</v>
      </c>
      <c r="C97" s="10">
        <f ca="1"/>
        <v>46265</v>
      </c>
      <c r="D97" s="22" t="s">
        <v>0</v>
      </c>
      <c r="E97" s="23"/>
      <c r="F97" s="23"/>
      <c r="G97" s="23"/>
      <c r="H97" s="23"/>
    </row>
    <row r="98" spans="1:8" ht="63.75" customHeight="1" x14ac:dyDescent="0.35">
      <c r="B98" s="6"/>
      <c r="C98" s="6"/>
      <c r="D98" s="25"/>
      <c r="E98" s="25"/>
      <c r="F98" s="25"/>
      <c r="G98" s="25"/>
      <c r="H98" s="25"/>
    </row>
    <row r="99" spans="1:8" ht="54" customHeight="1" x14ac:dyDescent="1">
      <c r="A99" s="2"/>
      <c r="B99" s="1">
        <f ca="1">YEAR(DATE(Calendar7Year,Calendar7MonthOption+1,1))</f>
        <v>2026</v>
      </c>
      <c r="C99" s="21" t="str">
        <f ca="1">TEXT(DATE(Calendar7Year,Calendar7MonthOption+1,1),"m月")</f>
        <v>9月</v>
      </c>
      <c r="D99" s="21"/>
      <c r="E99" s="21"/>
      <c r="F99" s="5"/>
      <c r="G99" s="5"/>
      <c r="H99" s="2"/>
    </row>
    <row r="100" spans="1:8" ht="14.25" customHeight="1" x14ac:dyDescent="0.35">
      <c r="A100" s="9"/>
      <c r="B100" s="3" t="str">
        <f t="shared" ref="B100:H100" ca="1" si="7">UPPER(TEXT(B101,"aaaa"))</f>
        <v>日曜日</v>
      </c>
      <c r="C100" s="4" t="str">
        <f t="shared" ca="1" si="7"/>
        <v>月曜日</v>
      </c>
      <c r="D100" s="3" t="str">
        <f t="shared" ca="1" si="7"/>
        <v>火曜日</v>
      </c>
      <c r="E100" s="4" t="str">
        <f t="shared" ca="1" si="7"/>
        <v>水曜日</v>
      </c>
      <c r="F100" s="3" t="str">
        <f t="shared" ca="1" si="7"/>
        <v>木曜日</v>
      </c>
      <c r="G100" s="4" t="str">
        <f t="shared" ca="1" si="7"/>
        <v>金曜日</v>
      </c>
      <c r="H100" s="3" t="str">
        <f t="shared" ca="1" si="7"/>
        <v>土曜日</v>
      </c>
    </row>
    <row r="101" spans="1:8" ht="16.5" customHeight="1" x14ac:dyDescent="0.35">
      <c r="B101" s="10">
        <f t="array" aca="1" ref="B101:H101" ca="1">Days+1+DATE(Calendar8Year,Calendar8MonthOption,1)-WEEKDAY(DATE(Calendar8Year,Calendar8MonthOption,1),WeekdayOption)</f>
        <v>46264</v>
      </c>
      <c r="C101" s="10">
        <f ca="1"/>
        <v>46265</v>
      </c>
      <c r="D101" s="10">
        <f ca="1"/>
        <v>46266</v>
      </c>
      <c r="E101" s="10">
        <f ca="1"/>
        <v>46267</v>
      </c>
      <c r="F101" s="10">
        <f ca="1"/>
        <v>46268</v>
      </c>
      <c r="G101" s="10">
        <f ca="1"/>
        <v>46269</v>
      </c>
      <c r="H101" s="11">
        <f ca="1"/>
        <v>46270</v>
      </c>
    </row>
    <row r="102" spans="1:8" ht="56.25" customHeight="1" x14ac:dyDescent="0.35">
      <c r="B102" s="6"/>
      <c r="C102" s="6"/>
      <c r="D102" s="6"/>
      <c r="E102" s="6"/>
      <c r="F102" s="6"/>
      <c r="G102" s="6"/>
      <c r="H102" s="7"/>
    </row>
    <row r="103" spans="1:8" ht="16.5" customHeight="1" x14ac:dyDescent="0.35">
      <c r="B103" s="10">
        <f t="array" aca="1" ref="B103:H103" ca="1">Days+8+DATE(Calendar8Year,Calendar8MonthOption,1)-WEEKDAY(DATE(Calendar8Year,Calendar8MonthOption,1),WeekdayOption)</f>
        <v>46271</v>
      </c>
      <c r="C103" s="10">
        <f ca="1"/>
        <v>46272</v>
      </c>
      <c r="D103" s="10">
        <f ca="1"/>
        <v>46273</v>
      </c>
      <c r="E103" s="10">
        <f ca="1"/>
        <v>46274</v>
      </c>
      <c r="F103" s="10">
        <f ca="1"/>
        <v>46275</v>
      </c>
      <c r="G103" s="10">
        <f ca="1"/>
        <v>46276</v>
      </c>
      <c r="H103" s="11">
        <f ca="1"/>
        <v>46277</v>
      </c>
    </row>
    <row r="104" spans="1:8" ht="56.25" customHeight="1" x14ac:dyDescent="0.35">
      <c r="B104" s="6"/>
      <c r="C104" s="6"/>
      <c r="D104" s="6"/>
      <c r="E104" s="6"/>
      <c r="F104" s="6"/>
      <c r="G104" s="6"/>
      <c r="H104" s="7"/>
    </row>
    <row r="105" spans="1:8" ht="16.5" customHeight="1" x14ac:dyDescent="0.35">
      <c r="B105" s="10">
        <f t="array" aca="1" ref="B105:H105" ca="1">Days+15+DATE(Calendar8Year,Calendar8MonthOption,1)-WEEKDAY(DATE(Calendar8Year,Calendar8MonthOption,1),WeekdayOption)</f>
        <v>46278</v>
      </c>
      <c r="C105" s="10">
        <f ca="1"/>
        <v>46279</v>
      </c>
      <c r="D105" s="10">
        <f ca="1"/>
        <v>46280</v>
      </c>
      <c r="E105" s="10">
        <f ca="1"/>
        <v>46281</v>
      </c>
      <c r="F105" s="10">
        <f ca="1"/>
        <v>46282</v>
      </c>
      <c r="G105" s="10">
        <f ca="1"/>
        <v>46283</v>
      </c>
      <c r="H105" s="11">
        <f ca="1"/>
        <v>46284</v>
      </c>
    </row>
    <row r="106" spans="1:8" ht="56.25" customHeight="1" x14ac:dyDescent="0.35">
      <c r="B106" s="6"/>
      <c r="C106" s="6"/>
      <c r="D106" s="6"/>
      <c r="E106" s="6"/>
      <c r="F106" s="6"/>
      <c r="G106" s="6"/>
      <c r="H106" s="7"/>
    </row>
    <row r="107" spans="1:8" ht="16.5" customHeight="1" x14ac:dyDescent="0.35">
      <c r="B107" s="10">
        <f t="array" aca="1" ref="B107:H107" ca="1">Days+22+DATE(Calendar8Year,Calendar8MonthOption,1)-WEEKDAY(DATE(Calendar8Year,Calendar8MonthOption,1),WeekdayOption)</f>
        <v>46285</v>
      </c>
      <c r="C107" s="10">
        <f ca="1"/>
        <v>46286</v>
      </c>
      <c r="D107" s="10">
        <f ca="1"/>
        <v>46287</v>
      </c>
      <c r="E107" s="10">
        <f ca="1"/>
        <v>46288</v>
      </c>
      <c r="F107" s="10">
        <f ca="1"/>
        <v>46289</v>
      </c>
      <c r="G107" s="10">
        <f ca="1"/>
        <v>46290</v>
      </c>
      <c r="H107" s="11">
        <f ca="1"/>
        <v>46291</v>
      </c>
    </row>
    <row r="108" spans="1:8" ht="56.25" customHeight="1" x14ac:dyDescent="0.35">
      <c r="B108" s="6"/>
      <c r="C108" s="6"/>
      <c r="D108" s="6"/>
      <c r="E108" s="6"/>
      <c r="F108" s="6"/>
      <c r="G108" s="6"/>
      <c r="H108" s="7"/>
    </row>
    <row r="109" spans="1:8" ht="16.5" customHeight="1" x14ac:dyDescent="0.35">
      <c r="B109" s="10">
        <f t="array" aca="1" ref="B109:H109" ca="1">Days+29+DATE(Calendar8Year,Calendar8MonthOption,1)-WEEKDAY(DATE(Calendar8Year,Calendar8MonthOption,1),WeekdayOption)</f>
        <v>46292</v>
      </c>
      <c r="C109" s="10">
        <f ca="1"/>
        <v>46293</v>
      </c>
      <c r="D109" s="10">
        <f ca="1"/>
        <v>46294</v>
      </c>
      <c r="E109" s="10">
        <f ca="1"/>
        <v>46295</v>
      </c>
      <c r="F109" s="10">
        <f ca="1"/>
        <v>46296</v>
      </c>
      <c r="G109" s="10">
        <f ca="1"/>
        <v>46297</v>
      </c>
      <c r="H109" s="11">
        <f ca="1"/>
        <v>46298</v>
      </c>
    </row>
    <row r="110" spans="1:8" ht="57" customHeight="1" x14ac:dyDescent="0.35">
      <c r="B110" s="6"/>
      <c r="C110" s="6"/>
      <c r="D110" s="6"/>
      <c r="E110" s="6"/>
      <c r="F110" s="6"/>
      <c r="G110" s="6"/>
      <c r="H110" s="8"/>
    </row>
    <row r="111" spans="1:8" ht="16.5" customHeight="1" x14ac:dyDescent="0.35">
      <c r="B111" s="10">
        <f t="array" aca="1" ref="B111:C111" ca="1">Days+36+DATE(Calendar8Year,Calendar8MonthOption,1)-WEEKDAY(DATE(Calendar8Year,Calendar8MonthOption,1),WeekdayOption)</f>
        <v>46299</v>
      </c>
      <c r="C111" s="10">
        <f ca="1"/>
        <v>46300</v>
      </c>
      <c r="D111" s="22" t="s">
        <v>0</v>
      </c>
      <c r="E111" s="23"/>
      <c r="F111" s="23"/>
      <c r="G111" s="23"/>
      <c r="H111" s="23"/>
    </row>
    <row r="112" spans="1:8" ht="63.75" customHeight="1" x14ac:dyDescent="0.35">
      <c r="B112" s="6"/>
      <c r="C112" s="6"/>
      <c r="D112" s="25"/>
      <c r="E112" s="25"/>
      <c r="F112" s="25"/>
      <c r="G112" s="25"/>
      <c r="H112" s="25"/>
    </row>
    <row r="113" spans="1:8" ht="54" customHeight="1" x14ac:dyDescent="1">
      <c r="A113" s="2"/>
      <c r="B113" s="1">
        <f ca="1">YEAR(DATE(Calendar8Year,Calendar8MonthOption+1,1))</f>
        <v>2026</v>
      </c>
      <c r="C113" s="21" t="str">
        <f ca="1">TEXT(DATE(Calendar8Year,Calendar8MonthOption+1,1),"m月")</f>
        <v>10月</v>
      </c>
      <c r="D113" s="21"/>
      <c r="E113" s="21"/>
      <c r="F113" s="5"/>
      <c r="G113" s="5"/>
      <c r="H113" s="2"/>
    </row>
    <row r="114" spans="1:8" ht="14.25" customHeight="1" x14ac:dyDescent="0.35">
      <c r="A114" s="9"/>
      <c r="B114" s="3" t="str">
        <f t="shared" ref="B114:H114" ca="1" si="8">UPPER(TEXT(B115,"aaaa"))</f>
        <v>日曜日</v>
      </c>
      <c r="C114" s="4" t="str">
        <f t="shared" ca="1" si="8"/>
        <v>月曜日</v>
      </c>
      <c r="D114" s="3" t="str">
        <f t="shared" ca="1" si="8"/>
        <v>火曜日</v>
      </c>
      <c r="E114" s="4" t="str">
        <f t="shared" ca="1" si="8"/>
        <v>水曜日</v>
      </c>
      <c r="F114" s="3" t="str">
        <f t="shared" ca="1" si="8"/>
        <v>木曜日</v>
      </c>
      <c r="G114" s="4" t="str">
        <f t="shared" ca="1" si="8"/>
        <v>金曜日</v>
      </c>
      <c r="H114" s="3" t="str">
        <f t="shared" ca="1" si="8"/>
        <v>土曜日</v>
      </c>
    </row>
    <row r="115" spans="1:8" ht="16.5" customHeight="1" x14ac:dyDescent="0.35">
      <c r="B115" s="10">
        <f t="array" aca="1" ref="B115:H115" ca="1">Days+1+DATE(Calendar9Year,Calendar9MonthOption,1)-WEEKDAY(DATE(Calendar9Year,Calendar9MonthOption,1),WeekdayOption)</f>
        <v>46292</v>
      </c>
      <c r="C115" s="10">
        <f ca="1"/>
        <v>46293</v>
      </c>
      <c r="D115" s="10">
        <f ca="1"/>
        <v>46294</v>
      </c>
      <c r="E115" s="10">
        <f ca="1"/>
        <v>46295</v>
      </c>
      <c r="F115" s="10">
        <f ca="1"/>
        <v>46296</v>
      </c>
      <c r="G115" s="10">
        <f ca="1"/>
        <v>46297</v>
      </c>
      <c r="H115" s="11">
        <f ca="1"/>
        <v>46298</v>
      </c>
    </row>
    <row r="116" spans="1:8" ht="56.25" customHeight="1" x14ac:dyDescent="0.35">
      <c r="B116" s="6"/>
      <c r="C116" s="6"/>
      <c r="D116" s="6"/>
      <c r="E116" s="6"/>
      <c r="F116" s="6"/>
      <c r="G116" s="6"/>
      <c r="H116" s="7"/>
    </row>
    <row r="117" spans="1:8" ht="16.5" customHeight="1" x14ac:dyDescent="0.35">
      <c r="B117" s="10">
        <f t="array" aca="1" ref="B117:H117" ca="1">Days+8+DATE(Calendar9Year,Calendar9MonthOption,1)-WEEKDAY(DATE(Calendar9Year,Calendar9MonthOption,1),WeekdayOption)</f>
        <v>46299</v>
      </c>
      <c r="C117" s="10">
        <f ca="1"/>
        <v>46300</v>
      </c>
      <c r="D117" s="10">
        <f ca="1"/>
        <v>46301</v>
      </c>
      <c r="E117" s="10">
        <f ca="1"/>
        <v>46302</v>
      </c>
      <c r="F117" s="10">
        <f ca="1"/>
        <v>46303</v>
      </c>
      <c r="G117" s="10">
        <f ca="1"/>
        <v>46304</v>
      </c>
      <c r="H117" s="11">
        <f ca="1"/>
        <v>46305</v>
      </c>
    </row>
    <row r="118" spans="1:8" ht="56.25" customHeight="1" x14ac:dyDescent="0.35">
      <c r="B118" s="6"/>
      <c r="C118" s="6"/>
      <c r="D118" s="6"/>
      <c r="E118" s="6"/>
      <c r="F118" s="6"/>
      <c r="G118" s="6"/>
      <c r="H118" s="7"/>
    </row>
    <row r="119" spans="1:8" ht="16.5" customHeight="1" x14ac:dyDescent="0.35">
      <c r="B119" s="10">
        <f t="array" aca="1" ref="B119:H119" ca="1">Days+15+DATE(Calendar9Year,Calendar9MonthOption,1)-WEEKDAY(DATE(Calendar9Year,Calendar9MonthOption,1),WeekdayOption)</f>
        <v>46306</v>
      </c>
      <c r="C119" s="10">
        <f ca="1"/>
        <v>46307</v>
      </c>
      <c r="D119" s="10">
        <f ca="1"/>
        <v>46308</v>
      </c>
      <c r="E119" s="10">
        <f ca="1"/>
        <v>46309</v>
      </c>
      <c r="F119" s="10">
        <f ca="1"/>
        <v>46310</v>
      </c>
      <c r="G119" s="10">
        <f ca="1"/>
        <v>46311</v>
      </c>
      <c r="H119" s="11">
        <f ca="1"/>
        <v>46312</v>
      </c>
    </row>
    <row r="120" spans="1:8" ht="56.25" customHeight="1" x14ac:dyDescent="0.35">
      <c r="B120" s="6"/>
      <c r="C120" s="6"/>
      <c r="D120" s="6"/>
      <c r="E120" s="6"/>
      <c r="F120" s="6"/>
      <c r="G120" s="6"/>
      <c r="H120" s="7"/>
    </row>
    <row r="121" spans="1:8" ht="16.5" customHeight="1" x14ac:dyDescent="0.35">
      <c r="B121" s="10">
        <f t="array" aca="1" ref="B121:H121" ca="1">Days+22+DATE(Calendar9Year,Calendar9MonthOption,1)-WEEKDAY(DATE(Calendar9Year,Calendar9MonthOption,1),WeekdayOption)</f>
        <v>46313</v>
      </c>
      <c r="C121" s="10">
        <f ca="1"/>
        <v>46314</v>
      </c>
      <c r="D121" s="10">
        <f ca="1"/>
        <v>46315</v>
      </c>
      <c r="E121" s="10">
        <f ca="1"/>
        <v>46316</v>
      </c>
      <c r="F121" s="10">
        <f ca="1"/>
        <v>46317</v>
      </c>
      <c r="G121" s="10">
        <f ca="1"/>
        <v>46318</v>
      </c>
      <c r="H121" s="11">
        <f ca="1"/>
        <v>46319</v>
      </c>
    </row>
    <row r="122" spans="1:8" ht="56.25" customHeight="1" x14ac:dyDescent="0.35">
      <c r="B122" s="6"/>
      <c r="C122" s="6"/>
      <c r="D122" s="6"/>
      <c r="E122" s="6"/>
      <c r="F122" s="6"/>
      <c r="G122" s="6"/>
      <c r="H122" s="7"/>
    </row>
    <row r="123" spans="1:8" ht="16.5" customHeight="1" x14ac:dyDescent="0.35">
      <c r="B123" s="10">
        <f t="array" aca="1" ref="B123:H123" ca="1">Days+29+DATE(Calendar9Year,Calendar9MonthOption,1)-WEEKDAY(DATE(Calendar9Year,Calendar9MonthOption,1),WeekdayOption)</f>
        <v>46320</v>
      </c>
      <c r="C123" s="10">
        <f ca="1"/>
        <v>46321</v>
      </c>
      <c r="D123" s="10">
        <f ca="1"/>
        <v>46322</v>
      </c>
      <c r="E123" s="10">
        <f ca="1"/>
        <v>46323</v>
      </c>
      <c r="F123" s="10">
        <f ca="1"/>
        <v>46324</v>
      </c>
      <c r="G123" s="10">
        <f ca="1"/>
        <v>46325</v>
      </c>
      <c r="H123" s="11">
        <f ca="1"/>
        <v>46326</v>
      </c>
    </row>
    <row r="124" spans="1:8" ht="57" customHeight="1" x14ac:dyDescent="0.35">
      <c r="B124" s="6"/>
      <c r="C124" s="6"/>
      <c r="D124" s="6"/>
      <c r="E124" s="6"/>
      <c r="F124" s="6"/>
      <c r="G124" s="6"/>
      <c r="H124" s="8"/>
    </row>
    <row r="125" spans="1:8" ht="16.5" customHeight="1" x14ac:dyDescent="0.35">
      <c r="B125" s="10">
        <f t="array" aca="1" ref="B125:C125" ca="1">Days+36+DATE(Calendar9Year,Calendar9MonthOption,1)-WEEKDAY(DATE(Calendar9Year,Calendar9MonthOption,1),WeekdayOption)</f>
        <v>46327</v>
      </c>
      <c r="C125" s="10">
        <f ca="1"/>
        <v>46328</v>
      </c>
      <c r="D125" s="22" t="s">
        <v>0</v>
      </c>
      <c r="E125" s="23"/>
      <c r="F125" s="23"/>
      <c r="G125" s="23"/>
      <c r="H125" s="23"/>
    </row>
    <row r="126" spans="1:8" ht="63.75" customHeight="1" x14ac:dyDescent="0.35">
      <c r="B126" s="6"/>
      <c r="C126" s="6"/>
      <c r="D126" s="25"/>
      <c r="E126" s="25"/>
      <c r="F126" s="25"/>
      <c r="G126" s="25"/>
      <c r="H126" s="25"/>
    </row>
    <row r="127" spans="1:8" ht="54" customHeight="1" x14ac:dyDescent="1">
      <c r="A127" s="2"/>
      <c r="B127" s="1">
        <f ca="1">YEAR(DATE(Calendar9Year,Calendar9MonthOption+1,1))</f>
        <v>2026</v>
      </c>
      <c r="C127" s="21" t="str">
        <f ca="1">TEXT(DATE(Calendar9Year,Calendar9MonthOption+1,1),"m月")</f>
        <v>11月</v>
      </c>
      <c r="D127" s="21"/>
      <c r="E127" s="21"/>
      <c r="F127" s="5"/>
      <c r="G127" s="5"/>
      <c r="H127" s="2"/>
    </row>
    <row r="128" spans="1:8" ht="14.25" customHeight="1" x14ac:dyDescent="0.35">
      <c r="A128" s="9"/>
      <c r="B128" s="3" t="str">
        <f t="shared" ref="B128:H128" ca="1" si="9">UPPER(TEXT(B129,"aaaa"))</f>
        <v>日曜日</v>
      </c>
      <c r="C128" s="4" t="str">
        <f t="shared" ca="1" si="9"/>
        <v>月曜日</v>
      </c>
      <c r="D128" s="3" t="str">
        <f t="shared" ca="1" si="9"/>
        <v>火曜日</v>
      </c>
      <c r="E128" s="4" t="str">
        <f t="shared" ca="1" si="9"/>
        <v>水曜日</v>
      </c>
      <c r="F128" s="3" t="str">
        <f t="shared" ca="1" si="9"/>
        <v>木曜日</v>
      </c>
      <c r="G128" s="4" t="str">
        <f t="shared" ca="1" si="9"/>
        <v>金曜日</v>
      </c>
      <c r="H128" s="3" t="str">
        <f t="shared" ca="1" si="9"/>
        <v>土曜日</v>
      </c>
    </row>
    <row r="129" spans="2:8" ht="16.5" customHeight="1" x14ac:dyDescent="0.35">
      <c r="B129" s="10">
        <f t="array" aca="1" ref="B129:H129" ca="1">Days+1+DATE(Calendar10Year,Calendar10MonthOption,1)-WEEKDAY(DATE(Calendar10Year,Calendar10MonthOption,1),WeekdayOption)</f>
        <v>46327</v>
      </c>
      <c r="C129" s="10">
        <f ca="1"/>
        <v>46328</v>
      </c>
      <c r="D129" s="10">
        <f ca="1"/>
        <v>46329</v>
      </c>
      <c r="E129" s="10">
        <f ca="1"/>
        <v>46330</v>
      </c>
      <c r="F129" s="10">
        <f ca="1"/>
        <v>46331</v>
      </c>
      <c r="G129" s="10">
        <f ca="1"/>
        <v>46332</v>
      </c>
      <c r="H129" s="11">
        <f ca="1"/>
        <v>46333</v>
      </c>
    </row>
    <row r="130" spans="2:8" ht="56.25" customHeight="1" x14ac:dyDescent="0.35">
      <c r="B130" s="6"/>
      <c r="C130" s="6"/>
      <c r="D130" s="6"/>
      <c r="E130" s="6"/>
      <c r="F130" s="6"/>
      <c r="G130" s="6"/>
      <c r="H130" s="7"/>
    </row>
    <row r="131" spans="2:8" ht="16.5" customHeight="1" x14ac:dyDescent="0.35">
      <c r="B131" s="10">
        <f t="array" aca="1" ref="B131:H131" ca="1">Days+8+DATE(Calendar10Year,Calendar10MonthOption,1)-WEEKDAY(DATE(Calendar10Year,Calendar10MonthOption,1),WeekdayOption)</f>
        <v>46334</v>
      </c>
      <c r="C131" s="10">
        <f ca="1"/>
        <v>46335</v>
      </c>
      <c r="D131" s="10">
        <f ca="1"/>
        <v>46336</v>
      </c>
      <c r="E131" s="10">
        <f ca="1"/>
        <v>46337</v>
      </c>
      <c r="F131" s="10">
        <f ca="1"/>
        <v>46338</v>
      </c>
      <c r="G131" s="10">
        <f ca="1"/>
        <v>46339</v>
      </c>
      <c r="H131" s="11">
        <f ca="1"/>
        <v>46340</v>
      </c>
    </row>
    <row r="132" spans="2:8" ht="56.25" customHeight="1" x14ac:dyDescent="0.35">
      <c r="B132" s="6"/>
      <c r="C132" s="6"/>
      <c r="D132" s="6"/>
      <c r="E132" s="6"/>
      <c r="F132" s="6"/>
      <c r="G132" s="6"/>
      <c r="H132" s="7"/>
    </row>
    <row r="133" spans="2:8" ht="16.5" customHeight="1" x14ac:dyDescent="0.35">
      <c r="B133" s="10">
        <f t="array" aca="1" ref="B133:H133" ca="1">Days+15+DATE(Calendar10Year,Calendar10MonthOption,1)-WEEKDAY(DATE(Calendar10Year,Calendar10MonthOption,1),WeekdayOption)</f>
        <v>46341</v>
      </c>
      <c r="C133" s="10">
        <f ca="1"/>
        <v>46342</v>
      </c>
      <c r="D133" s="10">
        <f ca="1"/>
        <v>46343</v>
      </c>
      <c r="E133" s="10">
        <f ca="1"/>
        <v>46344</v>
      </c>
      <c r="F133" s="10">
        <f ca="1"/>
        <v>46345</v>
      </c>
      <c r="G133" s="10">
        <f ca="1"/>
        <v>46346</v>
      </c>
      <c r="H133" s="11">
        <f ca="1"/>
        <v>46347</v>
      </c>
    </row>
    <row r="134" spans="2:8" ht="56.25" customHeight="1" x14ac:dyDescent="0.35">
      <c r="B134" s="6"/>
      <c r="C134" s="6"/>
      <c r="D134" s="6"/>
      <c r="E134" s="6"/>
      <c r="F134" s="6"/>
      <c r="G134" s="6"/>
      <c r="H134" s="7"/>
    </row>
    <row r="135" spans="2:8" ht="16.5" customHeight="1" x14ac:dyDescent="0.35">
      <c r="B135" s="10">
        <f t="array" aca="1" ref="B135:H135" ca="1">Days+22+DATE(Calendar10Year,Calendar10MonthOption,1)-WEEKDAY(DATE(Calendar10Year,Calendar10MonthOption,1),WeekdayOption)</f>
        <v>46348</v>
      </c>
      <c r="C135" s="10">
        <f ca="1"/>
        <v>46349</v>
      </c>
      <c r="D135" s="10">
        <f ca="1"/>
        <v>46350</v>
      </c>
      <c r="E135" s="10">
        <f ca="1"/>
        <v>46351</v>
      </c>
      <c r="F135" s="10">
        <f ca="1"/>
        <v>46352</v>
      </c>
      <c r="G135" s="10">
        <f ca="1"/>
        <v>46353</v>
      </c>
      <c r="H135" s="11">
        <f ca="1"/>
        <v>46354</v>
      </c>
    </row>
    <row r="136" spans="2:8" ht="56.25" customHeight="1" x14ac:dyDescent="0.35">
      <c r="B136" s="6"/>
      <c r="C136" s="6"/>
      <c r="D136" s="6"/>
      <c r="E136" s="6"/>
      <c r="F136" s="6"/>
      <c r="G136" s="6"/>
      <c r="H136" s="7"/>
    </row>
    <row r="137" spans="2:8" ht="16.5" customHeight="1" x14ac:dyDescent="0.35">
      <c r="B137" s="10">
        <f t="array" aca="1" ref="B137:H137" ca="1">Days+29+DATE(Calendar10Year,Calendar10MonthOption,1)-WEEKDAY(DATE(Calendar10Year,Calendar10MonthOption,1),WeekdayOption)</f>
        <v>46355</v>
      </c>
      <c r="C137" s="10">
        <f ca="1"/>
        <v>46356</v>
      </c>
      <c r="D137" s="10">
        <f ca="1"/>
        <v>46357</v>
      </c>
      <c r="E137" s="10">
        <f ca="1"/>
        <v>46358</v>
      </c>
      <c r="F137" s="10">
        <f ca="1"/>
        <v>46359</v>
      </c>
      <c r="G137" s="10">
        <f ca="1"/>
        <v>46360</v>
      </c>
      <c r="H137" s="11">
        <f ca="1"/>
        <v>46361</v>
      </c>
    </row>
    <row r="138" spans="2:8" ht="57" customHeight="1" x14ac:dyDescent="0.35">
      <c r="B138" s="6"/>
      <c r="C138" s="6"/>
      <c r="D138" s="6"/>
      <c r="E138" s="6"/>
      <c r="F138" s="6"/>
      <c r="G138" s="6"/>
      <c r="H138" s="8"/>
    </row>
    <row r="139" spans="2:8" ht="16.5" customHeight="1" x14ac:dyDescent="0.35">
      <c r="B139" s="10">
        <f t="array" aca="1" ref="B139:C139" ca="1">Days+36+DATE(Calendar10Year,Calendar10MonthOption,1)-WEEKDAY(DATE(Calendar10Year,Calendar10MonthOption,1),WeekdayOption)</f>
        <v>46362</v>
      </c>
      <c r="C139" s="10">
        <f ca="1"/>
        <v>46363</v>
      </c>
      <c r="D139" s="22" t="s">
        <v>0</v>
      </c>
      <c r="E139" s="23"/>
      <c r="F139" s="23"/>
      <c r="G139" s="23"/>
      <c r="H139" s="23"/>
    </row>
    <row r="140" spans="2:8" ht="63.75" customHeight="1" x14ac:dyDescent="0.35">
      <c r="B140" s="6"/>
      <c r="C140" s="6"/>
      <c r="D140" s="25"/>
      <c r="E140" s="25"/>
      <c r="F140" s="25"/>
      <c r="G140" s="25"/>
      <c r="H140" s="25"/>
    </row>
    <row r="141" spans="2:8" ht="54" customHeight="1" x14ac:dyDescent="1">
      <c r="B141" s="1">
        <f ca="1">YEAR(DATE(Calendar10Year,Calendar10MonthOption+1,1))</f>
        <v>2026</v>
      </c>
      <c r="C141" s="21" t="str">
        <f ca="1">TEXT(DATE(Calendar10Year,Calendar10MonthOption+1,1),"m月")</f>
        <v>12月</v>
      </c>
      <c r="D141" s="21"/>
      <c r="E141" s="21"/>
      <c r="F141" s="5"/>
      <c r="G141" s="5"/>
      <c r="H141" s="2"/>
    </row>
    <row r="142" spans="2:8" ht="14.25" customHeight="1" x14ac:dyDescent="0.35">
      <c r="B142" s="3" t="str">
        <f t="shared" ref="B142:H142" ca="1" si="10">UPPER(TEXT(B143,"aaaa"))</f>
        <v>日曜日</v>
      </c>
      <c r="C142" s="4" t="str">
        <f t="shared" ca="1" si="10"/>
        <v>月曜日</v>
      </c>
      <c r="D142" s="3" t="str">
        <f t="shared" ca="1" si="10"/>
        <v>火曜日</v>
      </c>
      <c r="E142" s="4" t="str">
        <f t="shared" ca="1" si="10"/>
        <v>水曜日</v>
      </c>
      <c r="F142" s="3" t="str">
        <f t="shared" ca="1" si="10"/>
        <v>木曜日</v>
      </c>
      <c r="G142" s="4" t="str">
        <f t="shared" ca="1" si="10"/>
        <v>金曜日</v>
      </c>
      <c r="H142" s="3" t="str">
        <f t="shared" ca="1" si="10"/>
        <v>土曜日</v>
      </c>
    </row>
    <row r="143" spans="2:8" ht="16.5" customHeight="1" x14ac:dyDescent="0.35">
      <c r="B143" s="10">
        <f t="array" aca="1" ref="B143:H143" ca="1">Days+1+DATE(Calendar11Year,Calendar11MonthOption,1)-WEEKDAY(DATE(Calendar11Year,Calendar11MonthOption,1),WeekdayOption)</f>
        <v>46355</v>
      </c>
      <c r="C143" s="10">
        <f ca="1"/>
        <v>46356</v>
      </c>
      <c r="D143" s="10">
        <f ca="1"/>
        <v>46357</v>
      </c>
      <c r="E143" s="10">
        <f ca="1"/>
        <v>46358</v>
      </c>
      <c r="F143" s="10">
        <f ca="1"/>
        <v>46359</v>
      </c>
      <c r="G143" s="10">
        <f ca="1"/>
        <v>46360</v>
      </c>
      <c r="H143" s="11">
        <f ca="1"/>
        <v>46361</v>
      </c>
    </row>
    <row r="144" spans="2:8" ht="56.25" customHeight="1" x14ac:dyDescent="0.35">
      <c r="B144" s="6"/>
      <c r="C144" s="6"/>
      <c r="D144" s="6"/>
      <c r="E144" s="6"/>
      <c r="F144" s="6"/>
      <c r="G144" s="6"/>
      <c r="H144" s="7"/>
    </row>
    <row r="145" spans="2:8" ht="16.5" customHeight="1" x14ac:dyDescent="0.35">
      <c r="B145" s="10">
        <f t="array" aca="1" ref="B145:H145" ca="1">Days+8+DATE(Calendar11Year,Calendar11MonthOption,1)-WEEKDAY(DATE(Calendar11Year,Calendar11MonthOption,1),WeekdayOption)</f>
        <v>46362</v>
      </c>
      <c r="C145" s="10">
        <f ca="1"/>
        <v>46363</v>
      </c>
      <c r="D145" s="10">
        <f ca="1"/>
        <v>46364</v>
      </c>
      <c r="E145" s="10">
        <f ca="1"/>
        <v>46365</v>
      </c>
      <c r="F145" s="10">
        <f ca="1"/>
        <v>46366</v>
      </c>
      <c r="G145" s="10">
        <f ca="1"/>
        <v>46367</v>
      </c>
      <c r="H145" s="11">
        <f ca="1"/>
        <v>46368</v>
      </c>
    </row>
    <row r="146" spans="2:8" ht="56.25" customHeight="1" x14ac:dyDescent="0.35">
      <c r="B146" s="6"/>
      <c r="C146" s="6"/>
      <c r="D146" s="6"/>
      <c r="E146" s="6"/>
      <c r="F146" s="6"/>
      <c r="G146" s="6"/>
      <c r="H146" s="7"/>
    </row>
    <row r="147" spans="2:8" ht="16.5" customHeight="1" x14ac:dyDescent="0.35">
      <c r="B147" s="10">
        <f t="array" aca="1" ref="B147:H147" ca="1">Days+15+DATE(Calendar11Year,Calendar11MonthOption,1)-WEEKDAY(DATE(Calendar11Year,Calendar11MonthOption,1),WeekdayOption)</f>
        <v>46369</v>
      </c>
      <c r="C147" s="10">
        <f ca="1"/>
        <v>46370</v>
      </c>
      <c r="D147" s="10">
        <f ca="1"/>
        <v>46371</v>
      </c>
      <c r="E147" s="10">
        <f ca="1"/>
        <v>46372</v>
      </c>
      <c r="F147" s="10">
        <f ca="1"/>
        <v>46373</v>
      </c>
      <c r="G147" s="10">
        <f ca="1"/>
        <v>46374</v>
      </c>
      <c r="H147" s="11">
        <f ca="1"/>
        <v>46375</v>
      </c>
    </row>
    <row r="148" spans="2:8" ht="56.25" customHeight="1" x14ac:dyDescent="0.35">
      <c r="B148" s="6"/>
      <c r="C148" s="6"/>
      <c r="D148" s="6"/>
      <c r="E148" s="6"/>
      <c r="F148" s="6"/>
      <c r="G148" s="6"/>
      <c r="H148" s="7"/>
    </row>
    <row r="149" spans="2:8" ht="16.5" customHeight="1" x14ac:dyDescent="0.35">
      <c r="B149" s="10">
        <f t="array" aca="1" ref="B149:H149" ca="1">Days+22+DATE(Calendar11Year,Calendar11MonthOption,1)-WEEKDAY(DATE(Calendar11Year,Calendar11MonthOption,1),WeekdayOption)</f>
        <v>46376</v>
      </c>
      <c r="C149" s="10">
        <f ca="1"/>
        <v>46377</v>
      </c>
      <c r="D149" s="10">
        <f ca="1"/>
        <v>46378</v>
      </c>
      <c r="E149" s="10">
        <f ca="1"/>
        <v>46379</v>
      </c>
      <c r="F149" s="10">
        <f ca="1"/>
        <v>46380</v>
      </c>
      <c r="G149" s="10">
        <f ca="1"/>
        <v>46381</v>
      </c>
      <c r="H149" s="11">
        <f ca="1"/>
        <v>46382</v>
      </c>
    </row>
    <row r="150" spans="2:8" ht="56.25" customHeight="1" x14ac:dyDescent="0.35">
      <c r="B150" s="6"/>
      <c r="C150" s="6"/>
      <c r="D150" s="6"/>
      <c r="E150" s="6"/>
      <c r="F150" s="6"/>
      <c r="G150" s="6"/>
      <c r="H150" s="7"/>
    </row>
    <row r="151" spans="2:8" ht="16.5" customHeight="1" x14ac:dyDescent="0.35">
      <c r="B151" s="10">
        <f t="array" aca="1" ref="B151:H151" ca="1">Days+29+DATE(Calendar11Year,Calendar11MonthOption,1)-WEEKDAY(DATE(Calendar11Year,Calendar11MonthOption,1),WeekdayOption)</f>
        <v>46383</v>
      </c>
      <c r="C151" s="10">
        <f ca="1"/>
        <v>46384</v>
      </c>
      <c r="D151" s="10">
        <f ca="1"/>
        <v>46385</v>
      </c>
      <c r="E151" s="10">
        <f ca="1"/>
        <v>46386</v>
      </c>
      <c r="F151" s="10">
        <f ca="1"/>
        <v>46387</v>
      </c>
      <c r="G151" s="10">
        <f ca="1"/>
        <v>46388</v>
      </c>
      <c r="H151" s="11">
        <f ca="1"/>
        <v>46389</v>
      </c>
    </row>
    <row r="152" spans="2:8" ht="57" customHeight="1" x14ac:dyDescent="0.35">
      <c r="B152" s="6"/>
      <c r="C152" s="6"/>
      <c r="D152" s="6"/>
      <c r="E152" s="6"/>
      <c r="F152" s="6"/>
      <c r="G152" s="6"/>
      <c r="H152" s="8"/>
    </row>
    <row r="153" spans="2:8" ht="16.5" customHeight="1" x14ac:dyDescent="0.35">
      <c r="B153" s="10">
        <f t="array" aca="1" ref="B153:C153" ca="1">Days+36+DATE(Calendar11Year,Calendar11MonthOption,1)-WEEKDAY(DATE(Calendar11Year,Calendar11MonthOption,1),WeekdayOption)</f>
        <v>46390</v>
      </c>
      <c r="C153" s="10">
        <f ca="1"/>
        <v>46391</v>
      </c>
      <c r="D153" s="22" t="s">
        <v>0</v>
      </c>
      <c r="E153" s="23"/>
      <c r="F153" s="23"/>
      <c r="G153" s="23"/>
      <c r="H153" s="23"/>
    </row>
    <row r="154" spans="2:8" ht="63.75" customHeight="1" x14ac:dyDescent="0.35">
      <c r="B154" s="6"/>
      <c r="C154" s="6"/>
      <c r="D154" s="25"/>
      <c r="E154" s="25"/>
      <c r="F154" s="25"/>
      <c r="G154" s="25"/>
      <c r="H154" s="25"/>
    </row>
    <row r="155" spans="2:8" ht="54" customHeight="1" x14ac:dyDescent="1">
      <c r="B155" s="1">
        <f ca="1">YEAR(DATE(Calendar11Year,Calendar11MonthOption+1,1))</f>
        <v>2027</v>
      </c>
      <c r="C155" s="21" t="str">
        <f ca="1">TEXT(DATE(Calendar11Year,Calendar11MonthOption+1,1),"m月")</f>
        <v>1月</v>
      </c>
      <c r="D155" s="21"/>
      <c r="E155" s="21"/>
      <c r="F155" s="5"/>
      <c r="G155" s="5"/>
      <c r="H155" s="2"/>
    </row>
    <row r="156" spans="2:8" ht="14.25" customHeight="1" x14ac:dyDescent="0.35">
      <c r="B156" s="3" t="str">
        <f t="shared" ref="B156:H156" ca="1" si="11">UPPER(TEXT(B157,"aaaa"))</f>
        <v>日曜日</v>
      </c>
      <c r="C156" s="4" t="str">
        <f t="shared" ca="1" si="11"/>
        <v>月曜日</v>
      </c>
      <c r="D156" s="3" t="str">
        <f t="shared" ca="1" si="11"/>
        <v>火曜日</v>
      </c>
      <c r="E156" s="4" t="str">
        <f t="shared" ca="1" si="11"/>
        <v>水曜日</v>
      </c>
      <c r="F156" s="3" t="str">
        <f t="shared" ca="1" si="11"/>
        <v>木曜日</v>
      </c>
      <c r="G156" s="4" t="str">
        <f t="shared" ca="1" si="11"/>
        <v>金曜日</v>
      </c>
      <c r="H156" s="3" t="str">
        <f t="shared" ca="1" si="11"/>
        <v>土曜日</v>
      </c>
    </row>
    <row r="157" spans="2:8" ht="16.5" customHeight="1" x14ac:dyDescent="0.35">
      <c r="B157" s="10">
        <f t="array" aca="1" ref="B157:H157" ca="1">Days+1+DATE(Calendar12Year,Calendar12MonthOption,1)-WEEKDAY(DATE(Calendar12Year,Calendar12MonthOption,1),WeekdayOption)</f>
        <v>46383</v>
      </c>
      <c r="C157" s="10">
        <f ca="1"/>
        <v>46384</v>
      </c>
      <c r="D157" s="10">
        <f ca="1"/>
        <v>46385</v>
      </c>
      <c r="E157" s="10">
        <f ca="1"/>
        <v>46386</v>
      </c>
      <c r="F157" s="10">
        <f ca="1"/>
        <v>46387</v>
      </c>
      <c r="G157" s="10">
        <f ca="1"/>
        <v>46388</v>
      </c>
      <c r="H157" s="11">
        <f ca="1"/>
        <v>46389</v>
      </c>
    </row>
    <row r="158" spans="2:8" ht="56.25" customHeight="1" x14ac:dyDescent="0.35">
      <c r="B158" s="6"/>
      <c r="C158" s="6"/>
      <c r="D158" s="6"/>
      <c r="E158" s="6"/>
      <c r="F158" s="6"/>
      <c r="G158" s="6"/>
      <c r="H158" s="7"/>
    </row>
    <row r="159" spans="2:8" ht="16.5" customHeight="1" x14ac:dyDescent="0.35">
      <c r="B159" s="10">
        <f t="array" aca="1" ref="B159:H159" ca="1">Days+8+DATE(Calendar12Year,Calendar12MonthOption,1)-WEEKDAY(DATE(Calendar12Year,Calendar12MonthOption,1),WeekdayOption)</f>
        <v>46390</v>
      </c>
      <c r="C159" s="10">
        <f ca="1"/>
        <v>46391</v>
      </c>
      <c r="D159" s="10">
        <f ca="1"/>
        <v>46392</v>
      </c>
      <c r="E159" s="10">
        <f ca="1"/>
        <v>46393</v>
      </c>
      <c r="F159" s="10">
        <f ca="1"/>
        <v>46394</v>
      </c>
      <c r="G159" s="10">
        <f ca="1"/>
        <v>46395</v>
      </c>
      <c r="H159" s="11">
        <f ca="1"/>
        <v>46396</v>
      </c>
    </row>
    <row r="160" spans="2:8" ht="56.25" customHeight="1" x14ac:dyDescent="0.35">
      <c r="B160" s="6"/>
      <c r="C160" s="6"/>
      <c r="D160" s="6"/>
      <c r="E160" s="6"/>
      <c r="F160" s="6"/>
      <c r="G160" s="6"/>
      <c r="H160" s="7"/>
    </row>
    <row r="161" spans="2:8" ht="16.5" customHeight="1" x14ac:dyDescent="0.35">
      <c r="B161" s="10">
        <f t="array" aca="1" ref="B161:H161" ca="1">Days+15+DATE(Calendar12Year,Calendar12MonthOption,1)-WEEKDAY(DATE(Calendar12Year,Calendar12MonthOption,1),WeekdayOption)</f>
        <v>46397</v>
      </c>
      <c r="C161" s="10">
        <f ca="1"/>
        <v>46398</v>
      </c>
      <c r="D161" s="10">
        <f ca="1"/>
        <v>46399</v>
      </c>
      <c r="E161" s="10">
        <f ca="1"/>
        <v>46400</v>
      </c>
      <c r="F161" s="10">
        <f ca="1"/>
        <v>46401</v>
      </c>
      <c r="G161" s="10">
        <f ca="1"/>
        <v>46402</v>
      </c>
      <c r="H161" s="11">
        <f ca="1"/>
        <v>46403</v>
      </c>
    </row>
    <row r="162" spans="2:8" ht="56.25" customHeight="1" x14ac:dyDescent="0.35">
      <c r="B162" s="6"/>
      <c r="C162" s="6"/>
      <c r="D162" s="6"/>
      <c r="E162" s="6"/>
      <c r="F162" s="6"/>
      <c r="G162" s="6"/>
      <c r="H162" s="7"/>
    </row>
    <row r="163" spans="2:8" ht="16.5" customHeight="1" x14ac:dyDescent="0.35">
      <c r="B163" s="10">
        <f t="array" aca="1" ref="B163:H163" ca="1">Days+22+DATE(Calendar12Year,Calendar12MonthOption,1)-WEEKDAY(DATE(Calendar12Year,Calendar12MonthOption,1),WeekdayOption)</f>
        <v>46404</v>
      </c>
      <c r="C163" s="10">
        <f ca="1"/>
        <v>46405</v>
      </c>
      <c r="D163" s="10">
        <f ca="1"/>
        <v>46406</v>
      </c>
      <c r="E163" s="10">
        <f ca="1"/>
        <v>46407</v>
      </c>
      <c r="F163" s="10">
        <f ca="1"/>
        <v>46408</v>
      </c>
      <c r="G163" s="10">
        <f ca="1"/>
        <v>46409</v>
      </c>
      <c r="H163" s="11">
        <f ca="1"/>
        <v>46410</v>
      </c>
    </row>
    <row r="164" spans="2:8" ht="56.25" customHeight="1" x14ac:dyDescent="0.35">
      <c r="B164" s="6"/>
      <c r="C164" s="6"/>
      <c r="D164" s="6"/>
      <c r="E164" s="6"/>
      <c r="F164" s="6"/>
      <c r="G164" s="6"/>
      <c r="H164" s="7"/>
    </row>
    <row r="165" spans="2:8" ht="16.5" customHeight="1" x14ac:dyDescent="0.35">
      <c r="B165" s="10">
        <f t="array" aca="1" ref="B165:H165" ca="1">Days+29+DATE(Calendar12Year,Calendar12MonthOption,1)-WEEKDAY(DATE(Calendar12Year,Calendar12MonthOption,1),WeekdayOption)</f>
        <v>46411</v>
      </c>
      <c r="C165" s="10">
        <f ca="1"/>
        <v>46412</v>
      </c>
      <c r="D165" s="10">
        <f ca="1"/>
        <v>46413</v>
      </c>
      <c r="E165" s="10">
        <f ca="1"/>
        <v>46414</v>
      </c>
      <c r="F165" s="10">
        <f ca="1"/>
        <v>46415</v>
      </c>
      <c r="G165" s="10">
        <f ca="1"/>
        <v>46416</v>
      </c>
      <c r="H165" s="11">
        <f ca="1"/>
        <v>46417</v>
      </c>
    </row>
    <row r="166" spans="2:8" ht="57" customHeight="1" x14ac:dyDescent="0.35">
      <c r="B166" s="6"/>
      <c r="C166" s="6"/>
      <c r="D166" s="6"/>
      <c r="E166" s="6"/>
      <c r="F166" s="6"/>
      <c r="G166" s="6"/>
      <c r="H166" s="8"/>
    </row>
    <row r="167" spans="2:8" ht="16.5" customHeight="1" x14ac:dyDescent="0.35">
      <c r="B167" s="10">
        <f t="array" aca="1" ref="B167:C167" ca="1">Days+36+DATE(Calendar12Year,Calendar12MonthOption,1)-WEEKDAY(DATE(Calendar12Year,Calendar12MonthOption,1),WeekdayOption)</f>
        <v>46418</v>
      </c>
      <c r="C167" s="10">
        <f ca="1"/>
        <v>46419</v>
      </c>
      <c r="D167" s="22" t="s">
        <v>0</v>
      </c>
      <c r="E167" s="23"/>
      <c r="F167" s="23"/>
      <c r="G167" s="23"/>
      <c r="H167" s="23"/>
    </row>
    <row r="168" spans="2:8" ht="63.75" customHeight="1" x14ac:dyDescent="0.35">
      <c r="B168" s="6"/>
      <c r="C168" s="6"/>
      <c r="D168" s="25"/>
      <c r="E168" s="25"/>
      <c r="F168" s="25"/>
      <c r="G168" s="25"/>
      <c r="H168" s="25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1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xWindow="261" yWindow="449" count="14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" xr:uid="{00000000-0002-0000-0000-000002000000}"/>
    <dataValidation allowBlank="1" showInputMessage="1" showErrorMessage="1" prompt="このセルに年を入力します" sqref="B1" xr:uid="{00000000-0002-0000-0000-000003000000}"/>
    <dataValidation allowBlank="1" showInputMessage="1" prompt="曜日は自動的に決定されます。曜日を変更するには、セル B2 で新しい週の開始曜日を選択します" sqref="C2:H2 B16" xr:uid="{00000000-0002-0000-0000-000004000000}"/>
    <dataValidation allowBlank="1" showInputMessage="1" prompt="日付" sqref="B3" xr:uid="{00000000-0002-0000-0000-000005000000}"/>
    <dataValidation allowBlank="1" showInputMessage="1" prompt="ここにその日のメモを入力します" sqref="B4" xr:uid="{00000000-0002-0000-0000-000006000000}"/>
    <dataValidation allowBlank="1" showInputMessage="1" prompt="カレンダーの年は、セル B1 で選択した年に基づいて自動的に更新されます" sqref="B15" xr:uid="{00000000-0002-0000-0000-000007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prompt="下のセルに毎月のメモを入力します" sqref="D13:H13" xr:uid="{00000000-0002-0000-0000-00000C000000}"/>
    <dataValidation allowBlank="1" showInputMessage="1" prompt="このセルに毎月のメモを入力します" sqref="D14:H14" xr:uid="{00000000-0002-0000-0000-00000D000000}"/>
    <dataValidation allowBlank="1" showInputMessage="1" showErrorMessage="1" prompt="カレンダーの年は、セル B1 で選択した年に基づいて自動的に更新されます" sqref="B29 B43 B57 B71 B85 B99 B113 B127 B141 B155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2026-01-21T05:43:03Z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